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ropet\OneDrive\Documents\Sport\Challenge RCBT\"/>
    </mc:Choice>
  </mc:AlternateContent>
  <xr:revisionPtr revIDLastSave="1033" documentId="49589C03FE2FE3A455043BA0731A8AA56CEF3C91" xr6:coauthVersionLast="36" xr6:coauthVersionMax="36" xr10:uidLastSave="{2C6D1098-4F0E-49BB-B858-12B84380EFE8}"/>
  <bookViews>
    <workbookView xWindow="0" yWindow="0" windowWidth="28800" windowHeight="12890" firstSheet="8" activeTab="8" xr2:uid="{00000000-000D-0000-FFFF-FFFF00000000}"/>
  </bookViews>
  <sheets>
    <sheet name="Programme" sheetId="2" r:id="rId1"/>
    <sheet name="Compétition RCB 08-10 " sheetId="1" r:id="rId2"/>
    <sheet name="Run&amp;Bike Koekelbergh 22-10" sheetId="4" r:id="rId3"/>
    <sheet name="Course de l'heure 11-11" sheetId="5" r:id="rId4"/>
    <sheet name="R&amp;B de Chaumont 12-11" sheetId="6" r:id="rId5"/>
    <sheet name="Ladies Run 18-11" sheetId="36" state="hidden" r:id="rId6"/>
    <sheet name="Duathlon Bas-Oha 19-11" sheetId="31" r:id="rId7"/>
    <sheet name="Relais Mouillés 3-12" sheetId="29" r:id="rId8"/>
    <sheet name="Foulées Axa 5-12" sheetId="8" r:id="rId9"/>
    <sheet name="Run&amp;Bike Bruxelles 17-12" sheetId="17" r:id="rId10"/>
    <sheet name="Corrida Manneken Pis 26-12" sheetId="9" r:id="rId11"/>
    <sheet name="Galopades 13-01" sheetId="11" r:id="rId12"/>
    <sheet name="Relais givrés 20-01" sheetId="13" r:id="rId13"/>
    <sheet name="Challenge Nivelles 27-01" sheetId="15" r:id="rId14"/>
    <sheet name="Houffatrail 28-01" sheetId="30" r:id="rId15"/>
    <sheet name="Challenge La Hulpe 14-02" sheetId="35" r:id="rId16"/>
    <sheet name="Run&amp;Bike RCBT 24-02" sheetId="33" r:id="rId17"/>
    <sheet name="Compétition de natation 04-03" sheetId="34" r:id="rId18"/>
    <sheet name="Challenge Chaumont 10-03" sheetId="16" r:id="rId19"/>
    <sheet name="Run &amp; Bike RCBT 18-02" sheetId="23" state="hidden" r:id="rId20"/>
    <sheet name="Run &amp; Bike Evere 27-02" sheetId="26" state="hidden" r:id="rId21"/>
    <sheet name="Crêtes brainoises 27-02" sheetId="25" state="hidden" r:id="rId22"/>
    <sheet name="La Sambrienne 12-03 " sheetId="28" state="hidden" r:id="rId23"/>
    <sheet name="Challenge la Hulpe 20-02" sheetId="18" state="hidden" r:id="rId24"/>
    <sheet name="Trail de Hamoir 05-03" sheetId="19" state="hidden" r:id="rId25"/>
    <sheet name="Run&amp;Bike RCBT 12-03" sheetId="20" state="hidden" r:id="rId26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8" l="1"/>
  <c r="G21" i="17" l="1"/>
  <c r="H29" i="9" l="1"/>
  <c r="H27" i="9"/>
  <c r="G13" i="15"/>
  <c r="G10" i="35"/>
  <c r="G4" i="34" l="1"/>
  <c r="G5" i="34"/>
  <c r="G6" i="34"/>
  <c r="G7" i="34"/>
  <c r="G8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3" i="34"/>
  <c r="G8" i="36"/>
  <c r="G7" i="36"/>
  <c r="G6" i="36"/>
  <c r="G5" i="36"/>
  <c r="K9" i="11"/>
  <c r="G29" i="33"/>
  <c r="G30" i="33"/>
  <c r="G31" i="33"/>
  <c r="G32" i="33"/>
  <c r="G28" i="33"/>
  <c r="G16" i="33"/>
  <c r="G5" i="33"/>
  <c r="G6" i="33"/>
  <c r="G7" i="33"/>
  <c r="G9" i="33"/>
  <c r="G10" i="33"/>
  <c r="G11" i="33"/>
  <c r="G12" i="33"/>
  <c r="G13" i="33"/>
  <c r="G18" i="33"/>
  <c r="G21" i="33"/>
  <c r="G22" i="33"/>
  <c r="G23" i="33"/>
  <c r="G7" i="35" l="1"/>
  <c r="G8" i="35"/>
  <c r="G11" i="35"/>
  <c r="G12" i="35"/>
  <c r="G13" i="35"/>
  <c r="G6" i="35"/>
  <c r="G5" i="35"/>
  <c r="G4" i="35"/>
  <c r="G6" i="16"/>
  <c r="G5" i="16"/>
  <c r="G10" i="31" l="1"/>
  <c r="G9" i="31"/>
  <c r="G8" i="31"/>
  <c r="G7" i="31"/>
  <c r="G6" i="31"/>
  <c r="G5" i="31"/>
  <c r="G19" i="8"/>
  <c r="G15" i="8"/>
  <c r="H8" i="5"/>
  <c r="K19" i="30" l="1"/>
  <c r="G12" i="15"/>
  <c r="G26" i="8"/>
  <c r="G27" i="8"/>
  <c r="K8" i="30"/>
  <c r="K13" i="30"/>
  <c r="K7" i="30"/>
  <c r="K21" i="30"/>
  <c r="K20" i="30"/>
  <c r="K18" i="30"/>
  <c r="K17" i="30"/>
  <c r="K16" i="30"/>
  <c r="K15" i="30"/>
  <c r="K9" i="30"/>
  <c r="K6" i="30"/>
  <c r="K5" i="30"/>
  <c r="G10" i="15"/>
  <c r="G11" i="15"/>
  <c r="G14" i="15"/>
  <c r="G4" i="15"/>
  <c r="F70" i="13"/>
  <c r="F5" i="13"/>
  <c r="F6" i="13"/>
  <c r="F7" i="13"/>
  <c r="F8" i="13"/>
  <c r="F9" i="13"/>
  <c r="F10" i="13"/>
  <c r="F11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4" i="13"/>
  <c r="K30" i="11"/>
  <c r="K31" i="11"/>
  <c r="K29" i="11"/>
  <c r="K22" i="11"/>
  <c r="K23" i="11"/>
  <c r="K24" i="11"/>
  <c r="K21" i="11"/>
  <c r="K20" i="11"/>
  <c r="K19" i="11"/>
  <c r="K16" i="11"/>
  <c r="K17" i="11"/>
  <c r="K18" i="11"/>
  <c r="K13" i="11"/>
  <c r="K14" i="11"/>
  <c r="K12" i="11"/>
  <c r="K7" i="11"/>
  <c r="H23" i="9" l="1"/>
  <c r="H22" i="9"/>
  <c r="H19" i="9"/>
  <c r="H21" i="9"/>
  <c r="H20" i="9"/>
  <c r="H3" i="9"/>
  <c r="G25" i="8"/>
  <c r="G22" i="17"/>
  <c r="G13" i="17"/>
  <c r="G12" i="17"/>
  <c r="G11" i="17"/>
  <c r="G10" i="17"/>
  <c r="K5" i="6"/>
  <c r="H4" i="5"/>
  <c r="H5" i="5"/>
  <c r="H9" i="5"/>
  <c r="K4" i="1"/>
  <c r="G5" i="29" l="1"/>
  <c r="G4" i="29"/>
  <c r="G3" i="29"/>
  <c r="G11" i="28" l="1"/>
  <c r="G10" i="28"/>
  <c r="G8" i="28"/>
  <c r="G9" i="28"/>
  <c r="G5" i="28"/>
  <c r="G6" i="28"/>
  <c r="G7" i="28"/>
  <c r="G4" i="28"/>
  <c r="G6" i="26" l="1"/>
  <c r="G8" i="26"/>
  <c r="G7" i="26"/>
  <c r="G5" i="26"/>
  <c r="G12" i="23"/>
  <c r="H9" i="9"/>
  <c r="G5" i="25"/>
  <c r="G6" i="25"/>
  <c r="G7" i="25"/>
  <c r="G9" i="25"/>
  <c r="G4" i="25"/>
  <c r="G22" i="8" l="1"/>
  <c r="G21" i="8"/>
  <c r="G18" i="8"/>
  <c r="G17" i="8"/>
  <c r="G11" i="8"/>
  <c r="G8" i="16" l="1"/>
  <c r="G4" i="16"/>
  <c r="G26" i="23" l="1"/>
  <c r="G21" i="23"/>
  <c r="G23" i="23"/>
  <c r="G24" i="23"/>
  <c r="G25" i="23"/>
  <c r="G16" i="23"/>
  <c r="G14" i="23"/>
  <c r="G15" i="23"/>
  <c r="G13" i="23"/>
  <c r="G11" i="23"/>
  <c r="G10" i="23"/>
  <c r="G9" i="23"/>
  <c r="G5" i="23"/>
  <c r="G3" i="23"/>
  <c r="G27" i="23"/>
  <c r="G17" i="23"/>
  <c r="G8" i="23"/>
  <c r="G7" i="23"/>
  <c r="G6" i="23"/>
  <c r="G4" i="23"/>
  <c r="G8" i="15" l="1"/>
  <c r="G6" i="15"/>
  <c r="G7" i="15"/>
  <c r="G15" i="15"/>
  <c r="G5" i="15"/>
  <c r="G5" i="8" l="1"/>
  <c r="G6" i="8"/>
  <c r="G7" i="8"/>
  <c r="G8" i="8"/>
  <c r="G9" i="8"/>
  <c r="G10" i="8"/>
  <c r="G13" i="8"/>
  <c r="G14" i="8"/>
  <c r="G16" i="8"/>
  <c r="G20" i="8"/>
  <c r="G23" i="8"/>
  <c r="F72" i="13"/>
  <c r="F73" i="13"/>
  <c r="F74" i="13"/>
  <c r="F75" i="13"/>
  <c r="F76" i="13"/>
  <c r="F77" i="13"/>
  <c r="F78" i="13"/>
  <c r="F79" i="13"/>
  <c r="F80" i="13"/>
  <c r="H13" i="9" l="1"/>
  <c r="H12" i="9"/>
  <c r="H5" i="9"/>
  <c r="H6" i="9"/>
  <c r="H7" i="9"/>
  <c r="H8" i="9"/>
  <c r="H10" i="9"/>
  <c r="H11" i="9"/>
  <c r="H15" i="9"/>
  <c r="H16" i="9"/>
  <c r="H17" i="9"/>
  <c r="H18" i="9"/>
  <c r="H4" i="9"/>
  <c r="G6" i="17"/>
  <c r="G7" i="17"/>
  <c r="G8" i="17"/>
  <c r="G9" i="17"/>
  <c r="G4" i="17"/>
  <c r="G19" i="17"/>
  <c r="G20" i="17"/>
  <c r="G23" i="17"/>
  <c r="K5" i="4" l="1"/>
  <c r="G20" i="20" l="1"/>
  <c r="G4" i="20" l="1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3" i="20"/>
  <c r="K6" i="19" l="1"/>
  <c r="K7" i="19"/>
  <c r="K8" i="19"/>
  <c r="K5" i="19" l="1"/>
  <c r="G10" i="18"/>
  <c r="G9" i="18"/>
  <c r="G8" i="18"/>
  <c r="G6" i="18"/>
  <c r="G5" i="18"/>
  <c r="G4" i="18"/>
  <c r="K8" i="11" l="1"/>
  <c r="K6" i="11"/>
  <c r="K4" i="11"/>
  <c r="G29" i="8" l="1"/>
  <c r="G28" i="8"/>
  <c r="G24" i="8"/>
  <c r="H7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 Pétré</author>
  </authors>
  <commentList>
    <comment ref="B1" authorId="0" shapeId="0" xr:uid="{8802ECDF-AB65-4260-AF53-FEF4A2F87010}">
      <text>
        <r>
          <rPr>
            <b/>
            <sz val="9"/>
            <color indexed="81"/>
            <rFont val="Tahoma"/>
            <family val="2"/>
          </rPr>
          <t>Robin Pétré:</t>
        </r>
        <r>
          <rPr>
            <sz val="9"/>
            <color indexed="81"/>
            <rFont val="Tahoma"/>
            <family val="2"/>
          </rPr>
          <t xml:space="preserve">
U23 uniquement</t>
        </r>
      </text>
    </comment>
    <comment ref="B26" authorId="0" shapeId="0" xr:uid="{8C764549-3B00-4D4D-8DE5-766677C635C1}">
      <text>
        <r>
          <rPr>
            <b/>
            <sz val="9"/>
            <color indexed="81"/>
            <rFont val="Tahoma"/>
            <family val="2"/>
          </rPr>
          <t>Robin Pétré:</t>
        </r>
        <r>
          <rPr>
            <sz val="9"/>
            <color indexed="81"/>
            <rFont val="Tahoma"/>
            <family val="2"/>
          </rPr>
          <t xml:space="preserve">
U23 uniquement</t>
        </r>
      </text>
    </comment>
  </commentList>
</comments>
</file>

<file path=xl/sharedStrings.xml><?xml version="1.0" encoding="utf-8"?>
<sst xmlns="http://schemas.openxmlformats.org/spreadsheetml/2006/main" count="693" uniqueCount="339">
  <si>
    <t>Points</t>
  </si>
  <si>
    <t>N°</t>
  </si>
  <si>
    <t>Nom</t>
  </si>
  <si>
    <t>Temps</t>
  </si>
  <si>
    <t xml:space="preserve">Challenge </t>
  </si>
  <si>
    <t>Bouillet Louis</t>
  </si>
  <si>
    <t>Van Damme Nicolas</t>
  </si>
  <si>
    <t>Compétition athlétisme RCB</t>
  </si>
  <si>
    <t>5000m</t>
  </si>
  <si>
    <t>10%         1</t>
  </si>
  <si>
    <t>Philippe Olivier</t>
  </si>
  <si>
    <t>Ghomraoui Bilal</t>
  </si>
  <si>
    <t>Run &amp; Bike Grez-Doiceau</t>
  </si>
  <si>
    <t>Chabot Noé - Plaza Rodrigue</t>
  </si>
  <si>
    <t>1 heure</t>
  </si>
  <si>
    <t>Course de l'heure</t>
  </si>
  <si>
    <t>Crefcoeur Liévin</t>
  </si>
  <si>
    <t>Schoonjans Michel</t>
  </si>
  <si>
    <t>Petteau Adrien</t>
  </si>
  <si>
    <t>12.7km</t>
  </si>
  <si>
    <t>Foulées AXA</t>
  </si>
  <si>
    <t>Seha Matthieu</t>
  </si>
  <si>
    <t>Pétré Maxime</t>
  </si>
  <si>
    <t>Délépine Simon</t>
  </si>
  <si>
    <t>Scatliffe Danitza</t>
  </si>
  <si>
    <t>Vervloet Mano</t>
  </si>
  <si>
    <t>Evrard Marc</t>
  </si>
  <si>
    <t>Vassart Guy</t>
  </si>
  <si>
    <t>5km</t>
  </si>
  <si>
    <t>10%         13</t>
  </si>
  <si>
    <t>17km</t>
  </si>
  <si>
    <t>10km</t>
  </si>
  <si>
    <t>Warnier Marc</t>
  </si>
  <si>
    <t>Ernst Xavier</t>
  </si>
  <si>
    <t>8km</t>
  </si>
  <si>
    <t>Manneken pis Corrida</t>
  </si>
  <si>
    <t>Pétré Robin</t>
  </si>
  <si>
    <t>Patris Xavier</t>
  </si>
  <si>
    <t>10%          6</t>
  </si>
  <si>
    <t>Galopades</t>
  </si>
  <si>
    <t>Relais Givrés</t>
  </si>
  <si>
    <t>Van Dongen Edouard</t>
  </si>
  <si>
    <t>Ovart Nicolas</t>
  </si>
  <si>
    <t>Wilmart Xavier</t>
  </si>
  <si>
    <t>Pitt Fiona</t>
  </si>
  <si>
    <t>Fastrez Maxime</t>
  </si>
  <si>
    <t>Cryns Aurélie</t>
  </si>
  <si>
    <t>Vandenhouweele Pascal</t>
  </si>
  <si>
    <t>4km</t>
  </si>
  <si>
    <t>Mini Relais Givrés</t>
  </si>
  <si>
    <t>Borbath Damien</t>
  </si>
  <si>
    <t>Challenge Nivelles</t>
  </si>
  <si>
    <t>10.5km</t>
  </si>
  <si>
    <t>Frennet Philippe</t>
  </si>
  <si>
    <t>Humblet</t>
  </si>
  <si>
    <t>13km</t>
  </si>
  <si>
    <t>10%        111</t>
  </si>
  <si>
    <t>PART 1111</t>
  </si>
  <si>
    <t>Run&amp;Bike Bruxelles</t>
  </si>
  <si>
    <t>15km</t>
  </si>
  <si>
    <t>Pétré Maxime - Pétré Robin</t>
  </si>
  <si>
    <t>Challenge la Hulpe</t>
  </si>
  <si>
    <t>https://sites.google.com/site/rtsprimont4140/trailourthe/resultats-trail-de-l-ourthe</t>
  </si>
  <si>
    <t>Trail de Hamoir</t>
  </si>
  <si>
    <t>36km</t>
  </si>
  <si>
    <t>PART 126</t>
  </si>
  <si>
    <t xml:space="preserve">Challenge (1.2) </t>
  </si>
  <si>
    <t>Gaborieau</t>
  </si>
  <si>
    <t xml:space="preserve">Molle Xavier </t>
  </si>
  <si>
    <t>Run &amp; Bike RCBT</t>
  </si>
  <si>
    <t>PART 51</t>
  </si>
  <si>
    <t>10%          5</t>
  </si>
  <si>
    <t>Tulkens Tommaso - Baczynskyj Nathan</t>
  </si>
  <si>
    <t>Vervloet Mano - Georges Amaury</t>
  </si>
  <si>
    <t>Chalmagne Alexandre - Mahaut Eliott</t>
  </si>
  <si>
    <t>Bouillet Louis - Philippe Olivier</t>
  </si>
  <si>
    <t>Seha Matthieu - Van Damme Nicolas</t>
  </si>
  <si>
    <t>Muller Kevin - Ghomraoui Bilal</t>
  </si>
  <si>
    <t>Lombaert Mathieu - Verstraeten Joachim</t>
  </si>
  <si>
    <t>Ben Salem Haythem - Emeric</t>
  </si>
  <si>
    <t>Chabot Colin - Karkan Alexandre</t>
  </si>
  <si>
    <t>Barthelemy Jeremie - Dresse Benoit</t>
  </si>
  <si>
    <t>Remy Sebastien - Haulait Sandra</t>
  </si>
  <si>
    <t>Del Valle Nacho - Van Muysenwikel Cedric</t>
  </si>
  <si>
    <t>Vandenhouwenheele Pascal - Wilmart Xavier</t>
  </si>
  <si>
    <t>Van Muysenwinkel Cedric - Pitt Fiona</t>
  </si>
  <si>
    <t>Borbath Damien - Mathis</t>
  </si>
  <si>
    <t>Bricart Sophie - Délépine Simon</t>
  </si>
  <si>
    <t>Mahieu Marie - Michel Sophie</t>
  </si>
  <si>
    <t>Van Muysewinkel Cédric</t>
  </si>
  <si>
    <t>1500m</t>
  </si>
  <si>
    <t>PART 16</t>
  </si>
  <si>
    <t>10%          2</t>
  </si>
  <si>
    <t>Janssens Damien</t>
  </si>
  <si>
    <t>Run &amp; Bike de Chaumont-Gistoux</t>
  </si>
  <si>
    <t>10%          4</t>
  </si>
  <si>
    <t>Jemine Emilie - Portugal Frederico</t>
  </si>
  <si>
    <t>Wiame Jacques</t>
  </si>
  <si>
    <t>Houbart Alexis</t>
  </si>
  <si>
    <t>Asri</t>
  </si>
  <si>
    <t>Karkan Alexandre</t>
  </si>
  <si>
    <t>7km</t>
  </si>
  <si>
    <t>Henry Augustin - Romain Max</t>
  </si>
  <si>
    <t>Di Mascio Emma - Di Mascio Dennis</t>
  </si>
  <si>
    <t>Verluyten - Matthys</t>
  </si>
  <si>
    <t>Stockmans François - Vuye Thierry</t>
  </si>
  <si>
    <t xml:space="preserve">Frennet Philippe </t>
  </si>
  <si>
    <t>Lambrechts Kate</t>
  </si>
  <si>
    <t>10%       159</t>
  </si>
  <si>
    <t>Delmelle Patrick</t>
  </si>
  <si>
    <t>Van Muysenwinkel Cédric</t>
  </si>
  <si>
    <t>Chiron Emeric - Ben Salem Haythem</t>
  </si>
  <si>
    <t>Vanabelle Vincent</t>
  </si>
  <si>
    <t>Heyrman Jonathan</t>
  </si>
  <si>
    <t>Sanders Benjamin</t>
  </si>
  <si>
    <t>Ben Salem Haythem</t>
  </si>
  <si>
    <t>Claessens Jérôme</t>
  </si>
  <si>
    <t>Vermeire Diego</t>
  </si>
  <si>
    <t>Challenge</t>
  </si>
  <si>
    <t>Recourt Thibault</t>
  </si>
  <si>
    <t>Lauwers Aurélien</t>
  </si>
  <si>
    <t>NA</t>
  </si>
  <si>
    <t>Van Elmbt Olivier</t>
  </si>
  <si>
    <t>Makumba Benjamin</t>
  </si>
  <si>
    <t>12.55km</t>
  </si>
  <si>
    <t>4.18km</t>
  </si>
  <si>
    <t>Pétré Maxime - Van Dongen Edouard</t>
  </si>
  <si>
    <t>PART 49</t>
  </si>
  <si>
    <t>Gruwez Gilles - Petteau Adrien</t>
  </si>
  <si>
    <t>Ralet Benoit - Veldeman Vincent</t>
  </si>
  <si>
    <t>Crefcoeur Liévin - Bossicard Pierre</t>
  </si>
  <si>
    <t>Délépine Simon - Ghomraoui Bilal</t>
  </si>
  <si>
    <t>Hendrickx Antoine - Houbart Alexis</t>
  </si>
  <si>
    <t>Vuye Thierry - Stockmans François</t>
  </si>
  <si>
    <t>Boulanger Ode - Evrard Marc</t>
  </si>
  <si>
    <t>Scatliffe Danitza - Fontaine Virginie</t>
  </si>
  <si>
    <t>Pitt Fiona - Pojar Ramona</t>
  </si>
  <si>
    <t>Aurélie Cryns</t>
  </si>
  <si>
    <t>Mahaut Eliott - Recourt Thibault</t>
  </si>
  <si>
    <t>Fioretti Alessandro et Giorgio</t>
  </si>
  <si>
    <t>Colson Nicolas et Quentin</t>
  </si>
  <si>
    <t>Di Mascio Dennis et Emma</t>
  </si>
  <si>
    <t>Cryns Philippe et Nicolas</t>
  </si>
  <si>
    <t>Di Mascio Giada - Hiller Marie-Louise</t>
  </si>
  <si>
    <t>10%         98</t>
  </si>
  <si>
    <t>Crêtes brainoises</t>
  </si>
  <si>
    <t>PART 1066</t>
  </si>
  <si>
    <t>10%       107</t>
  </si>
  <si>
    <t>Bauduin Ségolène - Houyoux Guillaume</t>
  </si>
  <si>
    <t>Run &amp; Bike Evere</t>
  </si>
  <si>
    <t>PART 54</t>
  </si>
  <si>
    <t>Govaert - Thibault</t>
  </si>
  <si>
    <t>Bauduin Ségolène - Crefcoeur Liévin</t>
  </si>
  <si>
    <t>Serré Francine - Crefcoeur Philippe</t>
  </si>
  <si>
    <t>La Sambrienne</t>
  </si>
  <si>
    <t>21.1km</t>
  </si>
  <si>
    <t>Poncelet</t>
  </si>
  <si>
    <t>10%        41</t>
  </si>
  <si>
    <t>PART 407</t>
  </si>
  <si>
    <t xml:space="preserve">Délépine Simon </t>
  </si>
  <si>
    <t>Relais mouillés</t>
  </si>
  <si>
    <t>PART 15</t>
  </si>
  <si>
    <t>10%          1</t>
  </si>
  <si>
    <t>PART 8</t>
  </si>
  <si>
    <t>Dugast</t>
  </si>
  <si>
    <t>Defrise - Helin</t>
  </si>
  <si>
    <t>Colson - Colson</t>
  </si>
  <si>
    <t>PART 23</t>
  </si>
  <si>
    <t>Depaz Hock</t>
  </si>
  <si>
    <t>Raemackers - Zuliani</t>
  </si>
  <si>
    <t>PART 55</t>
  </si>
  <si>
    <t>Vanaubel Nathalie - Heyrman Jonathan</t>
  </si>
  <si>
    <t>PART 56</t>
  </si>
  <si>
    <t>Hendrix Antoine - Houbart Alexis</t>
  </si>
  <si>
    <t>Ben Salem Aythem - Chiron Emeric</t>
  </si>
  <si>
    <t>Janssen Marie - Crefcoeur Lievin</t>
  </si>
  <si>
    <t>Chabot Colin - Godart Nicolas</t>
  </si>
  <si>
    <t>Langelier Philippe - Van Muysewinkel Cédric</t>
  </si>
  <si>
    <t>Plas Anouchka - Vanderstraeten Sarah</t>
  </si>
  <si>
    <t xml:space="preserve">Philippe - Philippe </t>
  </si>
  <si>
    <t>Chalmagne Alexandre - Vervloet Mano</t>
  </si>
  <si>
    <t>Jacquin Pauline - Pitt Fiona</t>
  </si>
  <si>
    <t>10%         11</t>
  </si>
  <si>
    <t>PART 111</t>
  </si>
  <si>
    <t>PART 718</t>
  </si>
  <si>
    <t>10%        72</t>
  </si>
  <si>
    <t>Denoel Nicolas</t>
  </si>
  <si>
    <t>Vandenhouwenheele Pascal</t>
  </si>
  <si>
    <t>Vanderstraeten Sarah</t>
  </si>
  <si>
    <t>Vanaubel Nathalie</t>
  </si>
  <si>
    <t>Vuye Thierry</t>
  </si>
  <si>
    <t xml:space="preserve">Vandenbroeck Ludmilla </t>
  </si>
  <si>
    <t>Fontaine Virginie</t>
  </si>
  <si>
    <t>Mahieu Marie</t>
  </si>
  <si>
    <t>Schrurs Fanny</t>
  </si>
  <si>
    <t>Jacquin Pauline</t>
  </si>
  <si>
    <t>All Star Team Hélios</t>
  </si>
  <si>
    <t>PART 1592</t>
  </si>
  <si>
    <t>Godart Nicolas</t>
  </si>
  <si>
    <t>Vandenbroeck Ludmilla</t>
  </si>
  <si>
    <t>13.250km</t>
  </si>
  <si>
    <t>Debaste</t>
  </si>
  <si>
    <t>Denoël Nicolas</t>
  </si>
  <si>
    <t>PART 45</t>
  </si>
  <si>
    <t>Renquet Olivier</t>
  </si>
  <si>
    <t>Schelkens Philippe</t>
  </si>
  <si>
    <t>Noceda Jose</t>
  </si>
  <si>
    <t>Chovjoka Stepanka</t>
  </si>
  <si>
    <t>6.75km</t>
  </si>
  <si>
    <t>Kekenj</t>
  </si>
  <si>
    <t>3.5km</t>
  </si>
  <si>
    <t>PART 13</t>
  </si>
  <si>
    <t>Moreau Marie</t>
  </si>
  <si>
    <t>Hiller Eléonore</t>
  </si>
  <si>
    <t>Verstraeten Joachim</t>
  </si>
  <si>
    <t>Molle Xavier</t>
  </si>
  <si>
    <t>Tulkens Tommaso</t>
  </si>
  <si>
    <t>Mazuch Kinga</t>
  </si>
  <si>
    <t>Schelkens  Philippe</t>
  </si>
  <si>
    <t>Saffroy Thibaut</t>
  </si>
  <si>
    <t>Delepine Simon</t>
  </si>
  <si>
    <t>Causteur Gill</t>
  </si>
  <si>
    <t>Duvielguerbigny Arnaud</t>
  </si>
  <si>
    <t>Diego Vermeire</t>
  </si>
  <si>
    <t>Houriez Theo</t>
  </si>
  <si>
    <t>Sacrez Joachim</t>
  </si>
  <si>
    <t xml:space="preserve">Angellier  Philippe </t>
  </si>
  <si>
    <t>Wurms Yorck</t>
  </si>
  <si>
    <t>Lerey louis</t>
  </si>
  <si>
    <t>Bourgoignie Jim</t>
  </si>
  <si>
    <t>Plas Anouchka</t>
  </si>
  <si>
    <t>Chalmagne Alexandre</t>
  </si>
  <si>
    <t>Mottard Emeline</t>
  </si>
  <si>
    <t xml:space="preserve">Fontaine Virginie </t>
  </si>
  <si>
    <t>Skieresz Frédérique</t>
  </si>
  <si>
    <t>Serré Francine</t>
  </si>
  <si>
    <t>Colson Philippe</t>
  </si>
  <si>
    <t>Lombaert Matthieu</t>
  </si>
  <si>
    <t>Natalia</t>
  </si>
  <si>
    <t>Tristan</t>
  </si>
  <si>
    <t>Eline</t>
  </si>
  <si>
    <t>Noah</t>
  </si>
  <si>
    <t>Manon</t>
  </si>
  <si>
    <t>Sébastien</t>
  </si>
  <si>
    <t>Buyl</t>
  </si>
  <si>
    <t>PART 1135</t>
  </si>
  <si>
    <t>113       10%</t>
  </si>
  <si>
    <t>Renquet Oliver</t>
  </si>
  <si>
    <t>PART 135</t>
  </si>
  <si>
    <t>PART 1614</t>
  </si>
  <si>
    <t>10%       161</t>
  </si>
  <si>
    <t>Dehu</t>
  </si>
  <si>
    <t>Du Brulle Arthur</t>
  </si>
  <si>
    <t>Houriez Théo</t>
  </si>
  <si>
    <t>Wautier David</t>
  </si>
  <si>
    <t>Collard Florence</t>
  </si>
  <si>
    <t>Houffatrail</t>
  </si>
  <si>
    <t>25km</t>
  </si>
  <si>
    <t>PART 359</t>
  </si>
  <si>
    <t>Van Hemel</t>
  </si>
  <si>
    <t>10%         36</t>
  </si>
  <si>
    <t>Cocq Céline</t>
  </si>
  <si>
    <t>Asrih</t>
  </si>
  <si>
    <t>10%         52</t>
  </si>
  <si>
    <t>PART 522</t>
  </si>
  <si>
    <t>Massart</t>
  </si>
  <si>
    <t>RCBT 1 (Bouillet, Crefcoeur, Heyrman, Karkan, Renquet)</t>
  </si>
  <si>
    <t>RCBT 2 (Houbart, Moreau, Petteau, Remy, Van Damme)</t>
  </si>
  <si>
    <t>Hiller Eleonore - Houriez Theo</t>
  </si>
  <si>
    <t>Bricart Sophie</t>
  </si>
  <si>
    <t>Duathlon de la Vallée de la Meuse</t>
  </si>
  <si>
    <t>6-26-3</t>
  </si>
  <si>
    <t>De Froidmont</t>
  </si>
  <si>
    <t>PART 125</t>
  </si>
  <si>
    <t>Remy Sebastien</t>
  </si>
  <si>
    <t>Rasson Nicolas</t>
  </si>
  <si>
    <t>Run&amp;Bike RCBT</t>
  </si>
  <si>
    <t xml:space="preserve">PART </t>
  </si>
  <si>
    <t>Challenge Chaumont-Gistoux</t>
  </si>
  <si>
    <t>Demeulemeester</t>
  </si>
  <si>
    <t>PART 876</t>
  </si>
  <si>
    <t>10%         88</t>
  </si>
  <si>
    <t>Hendrix Antoine</t>
  </si>
  <si>
    <t>Di Mascio Giada</t>
  </si>
  <si>
    <t>Compétition natation RCBT</t>
  </si>
  <si>
    <t>Challenge La Hulpe</t>
  </si>
  <si>
    <t>PART 984</t>
  </si>
  <si>
    <t>Bouissane</t>
  </si>
  <si>
    <t>Van Wassenhove Timothé</t>
  </si>
  <si>
    <t>Di Mascio Giada - Frisoli Simona</t>
  </si>
  <si>
    <t xml:space="preserve">Van Espen </t>
  </si>
  <si>
    <t>PART 59</t>
  </si>
  <si>
    <t>Matthieu Seha - Nicolas Van Damme</t>
  </si>
  <si>
    <t>Philippe Crefcoeur - Francine Serre</t>
  </si>
  <si>
    <t>Marie Moreau - Marie Janssen</t>
  </si>
  <si>
    <t>Danitza Scatliffe - Virginie Fontaine</t>
  </si>
  <si>
    <t>Cécile Van De Moosdyk - Oscar Vandevelde</t>
  </si>
  <si>
    <t>Frédérique  Skieresz - Adrien  Petteau</t>
  </si>
  <si>
    <t>Philippe Schelkens - Hélène Schelkens</t>
  </si>
  <si>
    <t xml:space="preserve">Alexandre  Chalmagne - Mano Vervloet </t>
  </si>
  <si>
    <t>Jose Noceda -Nacho del Valle</t>
  </si>
  <si>
    <t>Alexis Houbart -Théo Houriez</t>
  </si>
  <si>
    <t>Damien Janssens -Pascal Vandenhouweele</t>
  </si>
  <si>
    <t>Nathalie Vanaubel - Jonathan Heyrman</t>
  </si>
  <si>
    <t>Sébastien Milleville - Xavier Molle</t>
  </si>
  <si>
    <t>Oliver Renquet -Tommaso Tulkens</t>
  </si>
  <si>
    <t>Xavier Massart -Tom De Wilde</t>
  </si>
  <si>
    <t>Augustin Henry - Marius de Beys</t>
  </si>
  <si>
    <t>Maxime Pétré - Antoine Hendrix</t>
  </si>
  <si>
    <t>Mathieu Lombaert - Joachim Verstraeten</t>
  </si>
  <si>
    <t>Alexandre Karkan -François  Thirifays</t>
  </si>
  <si>
    <t>Louis Bouillet - Max Romain</t>
  </si>
  <si>
    <t>Olivia Gosseries - Nicolas Rasson</t>
  </si>
  <si>
    <t>10%           1</t>
  </si>
  <si>
    <t xml:space="preserve">TME 5 </t>
  </si>
  <si>
    <t>Babette  Causteur -Gill Causteur</t>
  </si>
  <si>
    <t>Charlotte Qamar -Dimitri Qamar</t>
  </si>
  <si>
    <t>Giada Di Mascio - Marie-Louise Hiller</t>
  </si>
  <si>
    <t xml:space="preserve">Loïc Angellier - Philippe  Angellier </t>
  </si>
  <si>
    <t xml:space="preserve">Aussi, nous avons été 5 à faire la course Uccle Ladies Run le 18 Novembre: Marie Moreau, Danitza, Emilie Jemine, Virginie Fontaine et moi. Je crois que </t>
  </si>
  <si>
    <t>http://www.chronorace.be/Classements/Classement.aspx?eventId=1186759593554388&amp;mode=large&amp;IdClassement=16513</t>
  </si>
  <si>
    <t>400m</t>
  </si>
  <si>
    <t>Heyrmans Jonathan</t>
  </si>
  <si>
    <t>Vanden Eynde Pascal</t>
  </si>
  <si>
    <t>Romain Max</t>
  </si>
  <si>
    <t>Scatliffe Danita</t>
  </si>
  <si>
    <t>Bryssinck Jérôme</t>
  </si>
  <si>
    <t>Bruffaerts Noah</t>
  </si>
  <si>
    <t>De Beys Marius</t>
  </si>
  <si>
    <t>Rosy Tristan</t>
  </si>
  <si>
    <t>Tzimas Natalia</t>
  </si>
  <si>
    <t>10%          3</t>
  </si>
  <si>
    <t>Strollo</t>
  </si>
  <si>
    <t>PART 751</t>
  </si>
  <si>
    <t>10%        75</t>
  </si>
  <si>
    <t>Borbath, Moreau, Vermeire</t>
  </si>
  <si>
    <t>PART 6</t>
  </si>
  <si>
    <t>Hiller Marie-Louise</t>
  </si>
  <si>
    <t>Gaspard Eline - Hiller Marie-Louise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</si>
</sst>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C]General"/>
    <numFmt numFmtId="165" formatCode="[$-40C][h]&quot;:&quot;mm&quot;:&quot;ss"/>
    <numFmt numFmtId="166" formatCode="h:mm:ss;@"/>
    <numFmt numFmtId="167" formatCode="0&quot; &quot;;[Red]&quot;(&quot;0&quot;)&quot;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9"/>
      <color rgb="FF000000"/>
      <name val="Trebuchet MS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9"/>
      <color rgb="FF000000"/>
      <name val="Arial"/>
      <family val="2"/>
    </font>
    <font>
      <b/>
      <i/>
      <sz val="10"/>
      <color rgb="FF000000"/>
      <name val="Arial"/>
      <family val="2"/>
    </font>
    <font>
      <strike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rgb="FF33CCCC"/>
      </patternFill>
    </fill>
    <fill>
      <patternFill patternType="solid">
        <fgColor theme="4" tint="0.39997558519241921"/>
        <bgColor rgb="FF00CCCC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0" fontId="8" fillId="0" borderId="0"/>
    <xf numFmtId="0" fontId="5" fillId="0" borderId="0"/>
  </cellStyleXfs>
  <cellXfs count="146">
    <xf numFmtId="0" fontId="0" fillId="0" borderId="0" xfId="0"/>
    <xf numFmtId="164" fontId="3" fillId="2" borderId="2" xfId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4" fillId="3" borderId="3" xfId="1" applyFont="1" applyFill="1" applyBorder="1" applyAlignment="1">
      <alignment horizontal="center" wrapText="1"/>
    </xf>
    <xf numFmtId="0" fontId="0" fillId="3" borderId="3" xfId="0" applyFill="1" applyBorder="1"/>
    <xf numFmtId="164" fontId="3" fillId="3" borderId="4" xfId="1" applyFont="1" applyFill="1" applyBorder="1"/>
    <xf numFmtId="164" fontId="3" fillId="2" borderId="5" xfId="1" applyFont="1" applyFill="1" applyBorder="1"/>
    <xf numFmtId="164" fontId="3" fillId="2" borderId="6" xfId="1" applyFont="1" applyFill="1" applyBorder="1"/>
    <xf numFmtId="165" fontId="3" fillId="2" borderId="6" xfId="1" applyNumberFormat="1" applyFont="1" applyFill="1" applyBorder="1" applyAlignment="1">
      <alignment horizontal="center"/>
    </xf>
    <xf numFmtId="164" fontId="3" fillId="2" borderId="6" xfId="1" applyFont="1" applyFill="1" applyBorder="1" applyAlignment="1">
      <alignment horizontal="center"/>
    </xf>
    <xf numFmtId="165" fontId="3" fillId="3" borderId="6" xfId="1" applyNumberFormat="1" applyFont="1" applyFill="1" applyBorder="1" applyAlignment="1">
      <alignment horizontal="center"/>
    </xf>
    <xf numFmtId="0" fontId="0" fillId="3" borderId="6" xfId="0" applyFill="1" applyBorder="1"/>
    <xf numFmtId="164" fontId="3" fillId="3" borderId="7" xfId="1" applyFont="1" applyFill="1" applyBorder="1"/>
    <xf numFmtId="0" fontId="6" fillId="0" borderId="3" xfId="0" applyFont="1" applyBorder="1"/>
    <xf numFmtId="0" fontId="6" fillId="0" borderId="3" xfId="0" applyFont="1" applyBorder="1" applyAlignment="1">
      <alignment horizontal="center" wrapText="1"/>
    </xf>
    <xf numFmtId="164" fontId="5" fillId="0" borderId="3" xfId="1" applyFont="1" applyBorder="1"/>
    <xf numFmtId="166" fontId="6" fillId="0" borderId="3" xfId="0" applyNumberFormat="1" applyFont="1" applyBorder="1" applyAlignment="1">
      <alignment horizontal="center"/>
    </xf>
    <xf numFmtId="166" fontId="6" fillId="0" borderId="3" xfId="0" applyNumberFormat="1" applyFont="1" applyBorder="1"/>
    <xf numFmtId="167" fontId="7" fillId="0" borderId="8" xfId="1" applyNumberFormat="1" applyFont="1" applyBorder="1"/>
    <xf numFmtId="164" fontId="5" fillId="0" borderId="9" xfId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wrapText="1"/>
    </xf>
    <xf numFmtId="164" fontId="5" fillId="0" borderId="0" xfId="1" applyFont="1" applyBorder="1"/>
    <xf numFmtId="166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/>
    <xf numFmtId="0" fontId="6" fillId="0" borderId="9" xfId="0" applyFont="1" applyBorder="1"/>
    <xf numFmtId="0" fontId="6" fillId="0" borderId="0" xfId="0" applyFont="1" applyFill="1" applyBorder="1"/>
    <xf numFmtId="0" fontId="6" fillId="0" borderId="5" xfId="0" applyFont="1" applyBorder="1"/>
    <xf numFmtId="0" fontId="6" fillId="0" borderId="6" xfId="0" applyFont="1" applyFill="1" applyBorder="1"/>
    <xf numFmtId="0" fontId="6" fillId="0" borderId="6" xfId="0" applyFont="1" applyBorder="1"/>
    <xf numFmtId="166" fontId="6" fillId="0" borderId="6" xfId="0" applyNumberFormat="1" applyFont="1" applyBorder="1" applyAlignment="1">
      <alignment horizontal="center"/>
    </xf>
    <xf numFmtId="167" fontId="7" fillId="0" borderId="7" xfId="1" applyNumberFormat="1" applyFont="1" applyBorder="1"/>
    <xf numFmtId="1" fontId="6" fillId="0" borderId="0" xfId="0" applyNumberFormat="1" applyFont="1" applyBorder="1" applyAlignment="1">
      <alignment horizontal="center"/>
    </xf>
    <xf numFmtId="0" fontId="6" fillId="0" borderId="10" xfId="0" applyFont="1" applyBorder="1"/>
    <xf numFmtId="0" fontId="6" fillId="0" borderId="12" xfId="0" applyFont="1" applyFill="1" applyBorder="1"/>
    <xf numFmtId="0" fontId="0" fillId="0" borderId="0" xfId="0"/>
    <xf numFmtId="0" fontId="0" fillId="0" borderId="0" xfId="0" applyBorder="1"/>
    <xf numFmtId="164" fontId="3" fillId="2" borderId="0" xfId="1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167" fontId="7" fillId="0" borderId="7" xfId="1" applyNumberFormat="1" applyFont="1" applyFill="1" applyBorder="1"/>
    <xf numFmtId="9" fontId="6" fillId="0" borderId="0" xfId="0" applyNumberFormat="1" applyFont="1" applyBorder="1"/>
    <xf numFmtId="166" fontId="6" fillId="0" borderId="6" xfId="0" applyNumberFormat="1" applyFont="1" applyFill="1" applyBorder="1" applyAlignment="1">
      <alignment horizontal="center"/>
    </xf>
    <xf numFmtId="0" fontId="9" fillId="0" borderId="6" xfId="0" applyFont="1" applyBorder="1"/>
    <xf numFmtId="21" fontId="0" fillId="0" borderId="6" xfId="0" applyNumberFormat="1" applyBorder="1" applyAlignment="1">
      <alignment horizontal="center"/>
    </xf>
    <xf numFmtId="0" fontId="6" fillId="0" borderId="9" xfId="0" applyFont="1" applyFill="1" applyBorder="1"/>
    <xf numFmtId="166" fontId="6" fillId="0" borderId="0" xfId="0" applyNumberFormat="1" applyFont="1" applyFill="1" applyBorder="1" applyAlignment="1">
      <alignment horizontal="center"/>
    </xf>
    <xf numFmtId="164" fontId="5" fillId="0" borderId="5" xfId="1" applyFont="1" applyBorder="1"/>
    <xf numFmtId="0" fontId="6" fillId="0" borderId="6" xfId="0" applyFont="1" applyBorder="1" applyAlignment="1">
      <alignment horizontal="center" wrapText="1"/>
    </xf>
    <xf numFmtId="164" fontId="5" fillId="0" borderId="6" xfId="1" applyFont="1" applyBorder="1"/>
    <xf numFmtId="166" fontId="6" fillId="0" borderId="6" xfId="0" applyNumberFormat="1" applyFont="1" applyBorder="1"/>
    <xf numFmtId="0" fontId="6" fillId="0" borderId="12" xfId="0" applyFont="1" applyBorder="1"/>
    <xf numFmtId="166" fontId="6" fillId="0" borderId="12" xfId="0" applyNumberFormat="1" applyFont="1" applyBorder="1" applyAlignment="1">
      <alignment horizontal="center"/>
    </xf>
    <xf numFmtId="0" fontId="6" fillId="0" borderId="11" xfId="0" applyFont="1" applyBorder="1"/>
    <xf numFmtId="167" fontId="7" fillId="0" borderId="13" xfId="1" applyNumberFormat="1" applyFont="1" applyBorder="1"/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" xfId="0" applyBorder="1"/>
    <xf numFmtId="164" fontId="7" fillId="0" borderId="3" xfId="1" applyFont="1" applyBorder="1" applyAlignment="1">
      <alignment horizontal="center"/>
    </xf>
    <xf numFmtId="164" fontId="5" fillId="0" borderId="11" xfId="1" applyFont="1" applyBorder="1"/>
    <xf numFmtId="164" fontId="5" fillId="0" borderId="0" xfId="1" applyFont="1" applyFill="1" applyBorder="1"/>
    <xf numFmtId="0" fontId="0" fillId="0" borderId="0" xfId="0" applyFill="1" applyBorder="1"/>
    <xf numFmtId="0" fontId="0" fillId="0" borderId="12" xfId="0" applyFill="1" applyBorder="1"/>
    <xf numFmtId="164" fontId="3" fillId="2" borderId="9" xfId="1" applyFont="1" applyFill="1" applyBorder="1"/>
    <xf numFmtId="165" fontId="3" fillId="3" borderId="0" xfId="1" applyNumberFormat="1" applyFont="1" applyFill="1" applyBorder="1" applyAlignment="1">
      <alignment horizontal="center"/>
    </xf>
    <xf numFmtId="164" fontId="3" fillId="3" borderId="8" xfId="1" applyFont="1" applyFill="1" applyBorder="1"/>
    <xf numFmtId="164" fontId="5" fillId="0" borderId="14" xfId="1" applyFont="1" applyFill="1" applyBorder="1"/>
    <xf numFmtId="0" fontId="6" fillId="0" borderId="2" xfId="0" applyFont="1" applyFill="1" applyBorder="1"/>
    <xf numFmtId="164" fontId="5" fillId="0" borderId="2" xfId="1" applyFont="1" applyFill="1" applyBorder="1"/>
    <xf numFmtId="166" fontId="6" fillId="0" borderId="2" xfId="0" applyNumberFormat="1" applyFont="1" applyFill="1" applyBorder="1" applyAlignment="1">
      <alignment horizontal="center"/>
    </xf>
    <xf numFmtId="167" fontId="7" fillId="0" borderId="15" xfId="1" applyNumberFormat="1" applyFont="1" applyFill="1" applyBorder="1"/>
    <xf numFmtId="164" fontId="5" fillId="0" borderId="10" xfId="1" applyFont="1" applyFill="1" applyBorder="1"/>
    <xf numFmtId="167" fontId="7" fillId="0" borderId="16" xfId="1" applyNumberFormat="1" applyFont="1" applyFill="1" applyBorder="1"/>
    <xf numFmtId="0" fontId="6" fillId="0" borderId="10" xfId="0" applyFont="1" applyFill="1" applyBorder="1"/>
    <xf numFmtId="167" fontId="7" fillId="0" borderId="13" xfId="1" applyNumberFormat="1" applyFont="1" applyFill="1" applyBorder="1"/>
    <xf numFmtId="164" fontId="11" fillId="2" borderId="0" xfId="1" applyFont="1" applyFill="1" applyBorder="1"/>
    <xf numFmtId="0" fontId="9" fillId="0" borderId="0" xfId="0" applyFont="1"/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/>
    <xf numFmtId="21" fontId="6" fillId="0" borderId="0" xfId="0" applyNumberFormat="1" applyFont="1" applyFill="1" applyBorder="1" applyAlignment="1">
      <alignment horizontal="center" vertical="center" wrapText="1"/>
    </xf>
    <xf numFmtId="0" fontId="6" fillId="0" borderId="17" xfId="0" applyFont="1" applyBorder="1"/>
    <xf numFmtId="167" fontId="7" fillId="0" borderId="18" xfId="1" applyNumberFormat="1" applyFont="1" applyBorder="1"/>
    <xf numFmtId="164" fontId="5" fillId="0" borderId="1" xfId="1" applyFont="1" applyBorder="1"/>
    <xf numFmtId="167" fontId="7" fillId="0" borderId="4" xfId="1" applyNumberFormat="1" applyFont="1" applyBorder="1"/>
    <xf numFmtId="2" fontId="10" fillId="0" borderId="0" xfId="0" applyNumberFormat="1" applyFont="1" applyAlignment="1">
      <alignment horizontal="center"/>
    </xf>
    <xf numFmtId="164" fontId="5" fillId="0" borderId="17" xfId="1" applyFont="1" applyBorder="1"/>
    <xf numFmtId="0" fontId="6" fillId="0" borderId="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64" fontId="5" fillId="0" borderId="19" xfId="1" applyFont="1" applyBorder="1"/>
    <xf numFmtId="0" fontId="6" fillId="0" borderId="20" xfId="0" applyFont="1" applyBorder="1"/>
    <xf numFmtId="0" fontId="6" fillId="0" borderId="20" xfId="0" applyFont="1" applyBorder="1" applyAlignment="1">
      <alignment horizontal="center" wrapText="1"/>
    </xf>
    <xf numFmtId="164" fontId="5" fillId="0" borderId="20" xfId="1" applyFont="1" applyBorder="1"/>
    <xf numFmtId="166" fontId="6" fillId="0" borderId="20" xfId="0" applyNumberFormat="1" applyFont="1" applyBorder="1" applyAlignment="1">
      <alignment horizontal="center"/>
    </xf>
    <xf numFmtId="166" fontId="6" fillId="0" borderId="20" xfId="0" applyNumberFormat="1" applyFont="1" applyBorder="1"/>
    <xf numFmtId="167" fontId="7" fillId="0" borderId="21" xfId="1" applyNumberFormat="1" applyFont="1" applyBorder="1"/>
    <xf numFmtId="164" fontId="3" fillId="2" borderId="0" xfId="1" applyFont="1" applyFill="1" applyBorder="1"/>
    <xf numFmtId="165" fontId="3" fillId="2" borderId="0" xfId="1" applyNumberFormat="1" applyFont="1" applyFill="1" applyBorder="1" applyAlignment="1">
      <alignment horizontal="center"/>
    </xf>
    <xf numFmtId="0" fontId="0" fillId="3" borderId="0" xfId="0" applyFill="1" applyBorder="1"/>
    <xf numFmtId="164" fontId="5" fillId="0" borderId="14" xfId="1" applyFont="1" applyBorder="1"/>
    <xf numFmtId="0" fontId="6" fillId="0" borderId="2" xfId="0" applyFont="1" applyBorder="1"/>
    <xf numFmtId="164" fontId="5" fillId="0" borderId="2" xfId="1" applyFont="1" applyBorder="1"/>
    <xf numFmtId="1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/>
    <xf numFmtId="167" fontId="7" fillId="0" borderId="15" xfId="1" applyNumberFormat="1" applyFont="1" applyBorder="1"/>
    <xf numFmtId="164" fontId="5" fillId="0" borderId="10" xfId="1" applyFont="1" applyBorder="1"/>
    <xf numFmtId="167" fontId="7" fillId="0" borderId="16" xfId="1" applyNumberFormat="1" applyFont="1" applyBorder="1"/>
    <xf numFmtId="164" fontId="5" fillId="0" borderId="11" xfId="1" applyFont="1" applyFill="1" applyBorder="1"/>
    <xf numFmtId="0" fontId="0" fillId="0" borderId="12" xfId="0" applyBorder="1"/>
    <xf numFmtId="1" fontId="6" fillId="0" borderId="12" xfId="0" applyNumberFormat="1" applyFont="1" applyFill="1" applyBorder="1" applyAlignment="1">
      <alignment horizontal="center"/>
    </xf>
    <xf numFmtId="164" fontId="3" fillId="3" borderId="18" xfId="1" applyFont="1" applyFill="1" applyBorder="1"/>
    <xf numFmtId="166" fontId="6" fillId="0" borderId="2" xfId="0" applyNumberFormat="1" applyFont="1" applyBorder="1" applyAlignment="1">
      <alignment horizontal="center"/>
    </xf>
    <xf numFmtId="164" fontId="5" fillId="0" borderId="12" xfId="1" applyFont="1" applyBorder="1"/>
    <xf numFmtId="166" fontId="6" fillId="0" borderId="12" xfId="0" applyNumberFormat="1" applyFont="1" applyBorder="1"/>
    <xf numFmtId="0" fontId="6" fillId="0" borderId="20" xfId="0" applyFont="1" applyFill="1" applyBorder="1"/>
    <xf numFmtId="167" fontId="7" fillId="0" borderId="0" xfId="1" applyNumberFormat="1" applyFont="1" applyFill="1" applyBorder="1"/>
    <xf numFmtId="0" fontId="8" fillId="0" borderId="0" xfId="3" applyFont="1" applyBorder="1" applyAlignment="1"/>
    <xf numFmtId="0" fontId="5" fillId="0" borderId="14" xfId="3" applyFont="1" applyBorder="1" applyAlignment="1"/>
    <xf numFmtId="0" fontId="8" fillId="0" borderId="2" xfId="3" applyFont="1" applyBorder="1" applyAlignment="1"/>
    <xf numFmtId="0" fontId="5" fillId="0" borderId="10" xfId="3" applyFont="1" applyBorder="1" applyAlignment="1"/>
    <xf numFmtId="0" fontId="5" fillId="0" borderId="11" xfId="3" applyFont="1" applyBorder="1" applyAlignment="1"/>
    <xf numFmtId="0" fontId="8" fillId="0" borderId="12" xfId="3" applyFont="1" applyBorder="1" applyAlignment="1"/>
    <xf numFmtId="21" fontId="5" fillId="0" borderId="0" xfId="3" applyNumberFormat="1" applyFont="1" applyAlignment="1">
      <alignment horizontal="center"/>
    </xf>
    <xf numFmtId="0" fontId="8" fillId="0" borderId="0" xfId="3" applyFont="1" applyAlignment="1"/>
    <xf numFmtId="0" fontId="8" fillId="0" borderId="0" xfId="3" applyFont="1" applyAlignment="1"/>
    <xf numFmtId="21" fontId="5" fillId="0" borderId="2" xfId="3" applyNumberFormat="1" applyFont="1" applyBorder="1" applyAlignment="1">
      <alignment horizontal="center"/>
    </xf>
    <xf numFmtId="21" fontId="5" fillId="0" borderId="0" xfId="3" applyNumberFormat="1" applyFont="1" applyBorder="1" applyAlignment="1">
      <alignment horizontal="center"/>
    </xf>
    <xf numFmtId="21" fontId="8" fillId="0" borderId="0" xfId="3" applyNumberFormat="1" applyFont="1" applyBorder="1" applyAlignment="1">
      <alignment horizontal="center"/>
    </xf>
    <xf numFmtId="21" fontId="6" fillId="0" borderId="0" xfId="3" applyNumberFormat="1" applyFont="1" applyBorder="1" applyAlignment="1">
      <alignment horizontal="center"/>
    </xf>
    <xf numFmtId="21" fontId="5" fillId="0" borderId="12" xfId="3" applyNumberFormat="1" applyFont="1" applyBorder="1" applyAlignment="1">
      <alignment horizontal="center"/>
    </xf>
    <xf numFmtId="167" fontId="12" fillId="0" borderId="16" xfId="1" applyNumberFormat="1" applyFont="1" applyFill="1" applyBorder="1"/>
    <xf numFmtId="0" fontId="13" fillId="0" borderId="0" xfId="0" applyFont="1" applyFill="1" applyBorder="1"/>
    <xf numFmtId="0" fontId="0" fillId="0" borderId="14" xfId="0" applyBorder="1"/>
    <xf numFmtId="0" fontId="0" fillId="0" borderId="15" xfId="0" applyBorder="1"/>
    <xf numFmtId="0" fontId="0" fillId="0" borderId="10" xfId="0" applyBorder="1"/>
    <xf numFmtId="0" fontId="0" fillId="0" borderId="11" xfId="0" applyBorder="1"/>
    <xf numFmtId="167" fontId="7" fillId="0" borderId="0" xfId="1" applyNumberFormat="1" applyFont="1" applyBorder="1"/>
    <xf numFmtId="1" fontId="10" fillId="0" borderId="15" xfId="0" applyNumberFormat="1" applyFont="1" applyBorder="1"/>
    <xf numFmtId="1" fontId="10" fillId="0" borderId="16" xfId="0" applyNumberFormat="1" applyFont="1" applyBorder="1"/>
    <xf numFmtId="1" fontId="10" fillId="0" borderId="13" xfId="0" applyNumberFormat="1" applyFont="1" applyBorder="1"/>
    <xf numFmtId="164" fontId="5" fillId="0" borderId="22" xfId="1" applyFont="1" applyBorder="1"/>
    <xf numFmtId="0" fontId="6" fillId="0" borderId="23" xfId="0" applyFont="1" applyBorder="1"/>
    <xf numFmtId="164" fontId="5" fillId="0" borderId="23" xfId="1" applyFont="1" applyBorder="1"/>
    <xf numFmtId="1" fontId="6" fillId="0" borderId="23" xfId="0" applyNumberFormat="1" applyFont="1" applyBorder="1" applyAlignment="1">
      <alignment horizontal="center"/>
    </xf>
    <xf numFmtId="166" fontId="6" fillId="0" borderId="23" xfId="0" applyNumberFormat="1" applyFont="1" applyBorder="1"/>
    <xf numFmtId="167" fontId="7" fillId="0" borderId="24" xfId="1" applyNumberFormat="1" applyFont="1" applyBorder="1"/>
    <xf numFmtId="164" fontId="2" fillId="2" borderId="1" xfId="1" applyFont="1" applyFill="1" applyBorder="1" applyAlignment="1">
      <alignment horizontal="center" vertical="top" wrapText="1"/>
    </xf>
  </cellXfs>
  <cellStyles count="4">
    <cellStyle name="Excel Built-in Normal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27919</xdr:rowOff>
    </xdr:from>
    <xdr:to>
      <xdr:col>14</xdr:col>
      <xdr:colOff>633283</xdr:colOff>
      <xdr:row>29</xdr:row>
      <xdr:rowOff>37379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327178D-2862-4FA6-920F-6BF3361F0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2069"/>
          <a:ext cx="12291883" cy="5165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B21" sqref="B21"/>
    </sheetView>
  </sheetViews>
  <sheetFormatPr baseColWidth="10" defaultRowHeight="14.5" x14ac:dyDescent="0.35"/>
  <cols>
    <col min="2" max="2" width="25.08984375" customWidth="1"/>
  </cols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4"/>
  <sheetViews>
    <sheetView workbookViewId="0">
      <selection activeCell="H20" sqref="H20"/>
    </sheetView>
  </sheetViews>
  <sheetFormatPr baseColWidth="10" defaultRowHeight="14.5" x14ac:dyDescent="0.35"/>
  <cols>
    <col min="3" max="3" width="42.6328125" customWidth="1"/>
  </cols>
  <sheetData>
    <row r="1" spans="1:7" ht="15.5" x14ac:dyDescent="0.35">
      <c r="A1" s="56">
        <v>1.05</v>
      </c>
      <c r="B1" s="145" t="s">
        <v>58</v>
      </c>
      <c r="C1" s="145"/>
      <c r="D1" s="1" t="s">
        <v>59</v>
      </c>
      <c r="E1" s="3" t="s">
        <v>172</v>
      </c>
      <c r="F1" s="4"/>
      <c r="G1" s="5" t="s">
        <v>0</v>
      </c>
    </row>
    <row r="2" spans="1:7" x14ac:dyDescent="0.35">
      <c r="B2" s="6" t="s">
        <v>1</v>
      </c>
      <c r="C2" s="7" t="s">
        <v>2</v>
      </c>
      <c r="D2" s="9"/>
      <c r="E2" s="10" t="s">
        <v>3</v>
      </c>
      <c r="F2" s="11"/>
      <c r="G2" s="12" t="s">
        <v>4</v>
      </c>
    </row>
    <row r="3" spans="1:7" x14ac:dyDescent="0.35">
      <c r="B3" s="19">
        <v>1</v>
      </c>
      <c r="C3" s="13" t="s">
        <v>104</v>
      </c>
      <c r="D3" s="15"/>
      <c r="E3" s="16">
        <v>3.5416666666666666E-2</v>
      </c>
      <c r="F3" s="17"/>
      <c r="G3" s="18"/>
    </row>
    <row r="4" spans="1:7" x14ac:dyDescent="0.35">
      <c r="B4" s="19">
        <v>3</v>
      </c>
      <c r="C4" s="20" t="s">
        <v>60</v>
      </c>
      <c r="D4" s="22"/>
      <c r="E4" s="23">
        <v>3.6851851851851851E-2</v>
      </c>
      <c r="F4" s="24"/>
      <c r="G4" s="18">
        <f t="shared" ref="G4:G13" si="0">$E$5/E4*1000*$A$1</f>
        <v>1083.6369346733668</v>
      </c>
    </row>
    <row r="5" spans="1:7" s="35" customFormat="1" x14ac:dyDescent="0.35">
      <c r="B5" s="19">
        <v>6</v>
      </c>
      <c r="C5" s="41">
        <v>0.1</v>
      </c>
      <c r="D5" s="22"/>
      <c r="E5" s="23">
        <v>3.8032407407407411E-2</v>
      </c>
      <c r="F5" s="24"/>
      <c r="G5" s="18"/>
    </row>
    <row r="6" spans="1:7" x14ac:dyDescent="0.35">
      <c r="B6" s="19">
        <v>7</v>
      </c>
      <c r="C6" s="20" t="s">
        <v>102</v>
      </c>
      <c r="D6" s="22"/>
      <c r="E6" s="23">
        <v>3.8182870370370374E-2</v>
      </c>
      <c r="F6" s="24"/>
      <c r="G6" s="18">
        <f t="shared" si="0"/>
        <v>1045.8623825401637</v>
      </c>
    </row>
    <row r="7" spans="1:7" x14ac:dyDescent="0.35">
      <c r="B7" s="19">
        <v>8</v>
      </c>
      <c r="C7" s="20" t="s">
        <v>173</v>
      </c>
      <c r="D7" s="22"/>
      <c r="E7" s="23">
        <v>3.8414351851851852E-2</v>
      </c>
      <c r="F7" s="24"/>
      <c r="G7" s="18">
        <f t="shared" si="0"/>
        <v>1039.5601084664056</v>
      </c>
    </row>
    <row r="8" spans="1:7" x14ac:dyDescent="0.35">
      <c r="B8" s="25">
        <v>12</v>
      </c>
      <c r="C8" s="26" t="s">
        <v>174</v>
      </c>
      <c r="D8" s="20"/>
      <c r="E8" s="23">
        <v>3.9039351851851853E-2</v>
      </c>
      <c r="F8" s="20"/>
      <c r="G8" s="18">
        <f t="shared" si="0"/>
        <v>1022.9172843166322</v>
      </c>
    </row>
    <row r="9" spans="1:7" x14ac:dyDescent="0.35">
      <c r="B9" s="25">
        <v>16</v>
      </c>
      <c r="C9" s="26" t="s">
        <v>175</v>
      </c>
      <c r="D9" s="20"/>
      <c r="E9" s="23">
        <v>4.0162037037037038E-2</v>
      </c>
      <c r="F9" s="20"/>
      <c r="G9" s="18">
        <f t="shared" si="0"/>
        <v>994.32276657060538</v>
      </c>
    </row>
    <row r="10" spans="1:7" s="35" customFormat="1" x14ac:dyDescent="0.35">
      <c r="B10" s="25">
        <v>17</v>
      </c>
      <c r="C10" s="26" t="s">
        <v>176</v>
      </c>
      <c r="D10" s="20"/>
      <c r="E10" s="23">
        <v>4.0810185185185185E-2</v>
      </c>
      <c r="F10" s="20"/>
      <c r="G10" s="18">
        <f t="shared" si="0"/>
        <v>978.53091321610907</v>
      </c>
    </row>
    <row r="11" spans="1:7" s="35" customFormat="1" x14ac:dyDescent="0.35">
      <c r="B11" s="25">
        <v>25</v>
      </c>
      <c r="C11" s="26" t="s">
        <v>177</v>
      </c>
      <c r="D11" s="20"/>
      <c r="E11" s="23">
        <v>4.2187499999999996E-2</v>
      </c>
      <c r="F11" s="20"/>
      <c r="G11" s="18">
        <f t="shared" si="0"/>
        <v>946.58436213991797</v>
      </c>
    </row>
    <row r="12" spans="1:7" s="35" customFormat="1" x14ac:dyDescent="0.35">
      <c r="B12" s="25">
        <v>39</v>
      </c>
      <c r="C12" s="26" t="s">
        <v>268</v>
      </c>
      <c r="D12" s="20"/>
      <c r="E12" s="23">
        <v>4.7592592592592596E-2</v>
      </c>
      <c r="F12" s="20"/>
      <c r="G12" s="18">
        <f t="shared" si="0"/>
        <v>839.08073929961097</v>
      </c>
    </row>
    <row r="13" spans="1:7" s="35" customFormat="1" x14ac:dyDescent="0.35">
      <c r="B13" s="80">
        <v>45</v>
      </c>
      <c r="C13" s="34" t="s">
        <v>178</v>
      </c>
      <c r="D13" s="51"/>
      <c r="E13" s="52">
        <v>5.1087962962962967E-2</v>
      </c>
      <c r="F13" s="51"/>
      <c r="G13" s="81">
        <f t="shared" si="0"/>
        <v>781.67195287720892</v>
      </c>
    </row>
    <row r="15" spans="1:7" ht="15.5" x14ac:dyDescent="0.35">
      <c r="A15" s="56"/>
      <c r="B15" s="145" t="s">
        <v>58</v>
      </c>
      <c r="C15" s="145"/>
      <c r="D15" s="1" t="s">
        <v>101</v>
      </c>
      <c r="E15" s="3" t="s">
        <v>91</v>
      </c>
      <c r="F15" s="4"/>
      <c r="G15" s="5" t="s">
        <v>0</v>
      </c>
    </row>
    <row r="16" spans="1:7" x14ac:dyDescent="0.35">
      <c r="A16" s="56">
        <v>0.9</v>
      </c>
      <c r="B16" s="6" t="s">
        <v>1</v>
      </c>
      <c r="C16" s="7" t="s">
        <v>2</v>
      </c>
      <c r="D16" s="9"/>
      <c r="E16" s="10" t="s">
        <v>3</v>
      </c>
      <c r="F16" s="11"/>
      <c r="G16" s="12" t="s">
        <v>4</v>
      </c>
    </row>
    <row r="17" spans="1:7" x14ac:dyDescent="0.35">
      <c r="A17" s="35"/>
      <c r="B17" s="19">
        <v>1</v>
      </c>
      <c r="C17" s="13" t="s">
        <v>179</v>
      </c>
      <c r="D17" s="58"/>
      <c r="E17" s="16">
        <v>2.3634259259259258E-2</v>
      </c>
      <c r="F17" s="17"/>
      <c r="G17" s="18"/>
    </row>
    <row r="18" spans="1:7" x14ac:dyDescent="0.35">
      <c r="A18" s="35"/>
      <c r="B18" s="19">
        <v>2</v>
      </c>
      <c r="C18" s="41">
        <v>0.1</v>
      </c>
      <c r="D18" s="22"/>
      <c r="E18" s="23">
        <v>2.3668981481481485E-2</v>
      </c>
      <c r="F18" s="24"/>
      <c r="G18" s="18"/>
    </row>
    <row r="19" spans="1:7" x14ac:dyDescent="0.35">
      <c r="A19" s="35"/>
      <c r="B19" s="19">
        <v>3</v>
      </c>
      <c r="C19" s="20" t="s">
        <v>180</v>
      </c>
      <c r="D19" s="22"/>
      <c r="E19" s="23">
        <v>2.3958333333333331E-2</v>
      </c>
      <c r="F19" s="24"/>
      <c r="G19" s="18">
        <f>$E$18/E19*1000*$A$16</f>
        <v>889.13043478260897</v>
      </c>
    </row>
    <row r="20" spans="1:7" x14ac:dyDescent="0.35">
      <c r="A20" s="35"/>
      <c r="B20" s="25">
        <v>9</v>
      </c>
      <c r="C20" s="26" t="s">
        <v>181</v>
      </c>
      <c r="D20" s="20"/>
      <c r="E20" s="23">
        <v>2.6585648148148146E-2</v>
      </c>
      <c r="F20" s="20"/>
      <c r="G20" s="18">
        <f>$E$18/E20*1000*$A$16</f>
        <v>801.26251632564231</v>
      </c>
    </row>
    <row r="21" spans="1:7" s="35" customFormat="1" x14ac:dyDescent="0.35">
      <c r="B21" s="25">
        <v>13</v>
      </c>
      <c r="C21" s="26" t="s">
        <v>338</v>
      </c>
      <c r="D21" s="20"/>
      <c r="E21" s="23">
        <v>2.8888888888888891E-2</v>
      </c>
      <c r="F21" s="20"/>
      <c r="G21" s="18">
        <f>$E$18/E21*1000*$A$16</f>
        <v>737.37980769230774</v>
      </c>
    </row>
    <row r="22" spans="1:7" s="35" customFormat="1" x14ac:dyDescent="0.35">
      <c r="B22" s="25">
        <v>15</v>
      </c>
      <c r="C22" s="26" t="s">
        <v>289</v>
      </c>
      <c r="D22" s="20"/>
      <c r="E22" s="23">
        <v>3.4004629629629628E-2</v>
      </c>
      <c r="F22" s="20"/>
      <c r="G22" s="18">
        <f>$E$18/E22*1000*$A$16</f>
        <v>626.44656228727035</v>
      </c>
    </row>
    <row r="23" spans="1:7" x14ac:dyDescent="0.35">
      <c r="A23" s="35"/>
      <c r="B23" s="27">
        <v>16</v>
      </c>
      <c r="C23" s="28" t="s">
        <v>103</v>
      </c>
      <c r="D23" s="29"/>
      <c r="E23" s="30">
        <v>3.9004629629629632E-2</v>
      </c>
      <c r="F23" s="29"/>
      <c r="G23" s="18">
        <f>$E$18/E23*1000*$A$16</f>
        <v>546.14243323442145</v>
      </c>
    </row>
    <row r="24" spans="1:7" x14ac:dyDescent="0.35">
      <c r="G24" s="57"/>
    </row>
  </sheetData>
  <mergeCells count="2">
    <mergeCell ref="B1:C1"/>
    <mergeCell ref="B15:C1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9"/>
  <sheetViews>
    <sheetView workbookViewId="0">
      <selection activeCell="H8" sqref="H8"/>
    </sheetView>
  </sheetViews>
  <sheetFormatPr baseColWidth="10" defaultRowHeight="14.5" x14ac:dyDescent="0.35"/>
  <cols>
    <col min="3" max="3" width="39.453125" customWidth="1"/>
    <col min="8" max="8" width="13.453125" customWidth="1"/>
  </cols>
  <sheetData>
    <row r="1" spans="1:8" ht="15.5" x14ac:dyDescent="0.35">
      <c r="A1" s="56">
        <v>0.9</v>
      </c>
      <c r="B1" s="145" t="s">
        <v>35</v>
      </c>
      <c r="C1" s="145"/>
      <c r="D1" s="1" t="s">
        <v>34</v>
      </c>
      <c r="E1" s="2"/>
      <c r="F1" s="3" t="s">
        <v>197</v>
      </c>
      <c r="G1" s="4"/>
      <c r="H1" s="5" t="s">
        <v>0</v>
      </c>
    </row>
    <row r="2" spans="1:8" x14ac:dyDescent="0.35">
      <c r="B2" s="63" t="s">
        <v>1</v>
      </c>
      <c r="C2" s="95" t="s">
        <v>2</v>
      </c>
      <c r="D2" s="37"/>
      <c r="E2" s="96"/>
      <c r="F2" s="64" t="s">
        <v>3</v>
      </c>
      <c r="G2" s="97"/>
      <c r="H2" s="65" t="s">
        <v>4</v>
      </c>
    </row>
    <row r="3" spans="1:8" x14ac:dyDescent="0.35">
      <c r="B3" s="98">
        <v>1</v>
      </c>
      <c r="C3" s="99" t="s">
        <v>10</v>
      </c>
      <c r="D3" s="100"/>
      <c r="E3" s="100"/>
      <c r="F3" s="110">
        <v>1.9456018518518518E-2</v>
      </c>
      <c r="G3" s="102"/>
      <c r="H3" s="103">
        <f t="shared" ref="H3:H13" si="0">F$14/F3*1000*$A$1</f>
        <v>1228.19750148721</v>
      </c>
    </row>
    <row r="4" spans="1:8" x14ac:dyDescent="0.35">
      <c r="B4" s="104">
        <v>5</v>
      </c>
      <c r="C4" s="20" t="s">
        <v>21</v>
      </c>
      <c r="D4" s="22"/>
      <c r="E4" s="22"/>
      <c r="F4" s="23">
        <v>2.0081018518518519E-2</v>
      </c>
      <c r="G4" s="24"/>
      <c r="H4" s="105">
        <f t="shared" si="0"/>
        <v>1189.9711815561959</v>
      </c>
    </row>
    <row r="5" spans="1:8" x14ac:dyDescent="0.35">
      <c r="B5" s="104">
        <v>7</v>
      </c>
      <c r="C5" s="20" t="s">
        <v>186</v>
      </c>
      <c r="D5" s="22"/>
      <c r="E5" s="22"/>
      <c r="F5" s="23">
        <v>2.0243055555555552E-2</v>
      </c>
      <c r="G5" s="24"/>
      <c r="H5" s="105">
        <f t="shared" si="0"/>
        <v>1180.4459691252146</v>
      </c>
    </row>
    <row r="6" spans="1:8" x14ac:dyDescent="0.35">
      <c r="B6" s="104">
        <v>9</v>
      </c>
      <c r="C6" s="20" t="s">
        <v>6</v>
      </c>
      <c r="D6" s="22"/>
      <c r="E6" s="22"/>
      <c r="F6" s="23">
        <v>2.0625000000000001E-2</v>
      </c>
      <c r="G6" s="24"/>
      <c r="H6" s="105">
        <f t="shared" si="0"/>
        <v>1158.5858585858587</v>
      </c>
    </row>
    <row r="7" spans="1:8" x14ac:dyDescent="0.35">
      <c r="B7" s="104">
        <v>10</v>
      </c>
      <c r="C7" s="20" t="s">
        <v>18</v>
      </c>
      <c r="D7" s="22"/>
      <c r="E7" s="22"/>
      <c r="F7" s="23">
        <v>2.1087962962962961E-2</v>
      </c>
      <c r="G7" s="24"/>
      <c r="H7" s="105">
        <f t="shared" si="0"/>
        <v>1133.1503841931942</v>
      </c>
    </row>
    <row r="8" spans="1:8" x14ac:dyDescent="0.35">
      <c r="B8" s="104">
        <v>16</v>
      </c>
      <c r="C8" s="20" t="s">
        <v>36</v>
      </c>
      <c r="D8" s="22"/>
      <c r="E8" s="22"/>
      <c r="F8" s="23">
        <v>2.162037037037037E-2</v>
      </c>
      <c r="G8" s="24"/>
      <c r="H8" s="105">
        <f t="shared" si="0"/>
        <v>1105.2462526766594</v>
      </c>
    </row>
    <row r="9" spans="1:8" s="35" customFormat="1" x14ac:dyDescent="0.35">
      <c r="B9" s="104">
        <v>53</v>
      </c>
      <c r="C9" s="20" t="s">
        <v>17</v>
      </c>
      <c r="D9" s="22"/>
      <c r="E9" s="22"/>
      <c r="F9" s="23">
        <v>2.3217592592592592E-2</v>
      </c>
      <c r="G9" s="24"/>
      <c r="H9" s="105">
        <f t="shared" si="0"/>
        <v>1029.2123629112662</v>
      </c>
    </row>
    <row r="10" spans="1:8" x14ac:dyDescent="0.35">
      <c r="B10" s="104">
        <v>56</v>
      </c>
      <c r="C10" s="20" t="s">
        <v>106</v>
      </c>
      <c r="D10" s="22"/>
      <c r="E10" s="22"/>
      <c r="F10" s="23">
        <v>2.326388888888889E-2</v>
      </c>
      <c r="G10" s="24"/>
      <c r="H10" s="105">
        <f t="shared" si="0"/>
        <v>1027.1641791044776</v>
      </c>
    </row>
    <row r="11" spans="1:8" x14ac:dyDescent="0.35">
      <c r="B11" s="104">
        <v>96</v>
      </c>
      <c r="C11" s="20" t="s">
        <v>25</v>
      </c>
      <c r="D11" s="22"/>
      <c r="E11" s="22"/>
      <c r="F11" s="23">
        <v>2.462962962962963E-2</v>
      </c>
      <c r="G11" s="24"/>
      <c r="H11" s="105">
        <f t="shared" si="0"/>
        <v>970.20676691729318</v>
      </c>
    </row>
    <row r="12" spans="1:8" s="35" customFormat="1" x14ac:dyDescent="0.35">
      <c r="B12" s="104">
        <v>98</v>
      </c>
      <c r="C12" s="20" t="s">
        <v>198</v>
      </c>
      <c r="D12" s="22"/>
      <c r="E12" s="22"/>
      <c r="F12" s="23">
        <v>2.4652777777777777E-2</v>
      </c>
      <c r="G12" s="24"/>
      <c r="H12" s="105">
        <f t="shared" si="0"/>
        <v>969.29577464788736</v>
      </c>
    </row>
    <row r="13" spans="1:8" s="35" customFormat="1" x14ac:dyDescent="0.35">
      <c r="B13" s="33">
        <v>130</v>
      </c>
      <c r="C13" s="26" t="s">
        <v>33</v>
      </c>
      <c r="D13" s="20"/>
      <c r="E13" s="20"/>
      <c r="F13" s="23">
        <v>2.5787037037037039E-2</v>
      </c>
      <c r="G13" s="24"/>
      <c r="H13" s="105">
        <f t="shared" si="0"/>
        <v>926.66068222621186</v>
      </c>
    </row>
    <row r="14" spans="1:8" x14ac:dyDescent="0.35">
      <c r="B14" s="104" t="s">
        <v>108</v>
      </c>
      <c r="C14" s="26"/>
      <c r="D14" s="20"/>
      <c r="E14" s="20"/>
      <c r="F14" s="23">
        <v>2.6550925925925926E-2</v>
      </c>
      <c r="G14" s="20"/>
      <c r="H14" s="105"/>
    </row>
    <row r="15" spans="1:8" x14ac:dyDescent="0.35">
      <c r="B15" s="33">
        <v>210</v>
      </c>
      <c r="C15" s="26" t="s">
        <v>32</v>
      </c>
      <c r="D15" s="20"/>
      <c r="E15" s="20"/>
      <c r="F15" s="23">
        <v>2.75E-2</v>
      </c>
      <c r="G15" s="20"/>
      <c r="H15" s="105">
        <f t="shared" ref="H15:H23" si="1">F$14/F15*1000*$A$1</f>
        <v>868.93939393939399</v>
      </c>
    </row>
    <row r="16" spans="1:8" x14ac:dyDescent="0.35">
      <c r="B16" s="33">
        <v>212</v>
      </c>
      <c r="C16" s="26" t="s">
        <v>107</v>
      </c>
      <c r="D16" s="20"/>
      <c r="E16" s="20"/>
      <c r="F16" s="23">
        <v>2.75E-2</v>
      </c>
      <c r="G16" s="20"/>
      <c r="H16" s="105">
        <f t="shared" si="1"/>
        <v>868.93939393939399</v>
      </c>
    </row>
    <row r="17" spans="1:8" x14ac:dyDescent="0.35">
      <c r="B17" s="33">
        <v>376</v>
      </c>
      <c r="C17" s="26" t="s">
        <v>199</v>
      </c>
      <c r="D17" s="20"/>
      <c r="E17" s="20"/>
      <c r="F17" s="23">
        <v>2.9826388888888892E-2</v>
      </c>
      <c r="G17" s="20"/>
      <c r="H17" s="105">
        <f t="shared" si="1"/>
        <v>801.16414435389981</v>
      </c>
    </row>
    <row r="18" spans="1:8" x14ac:dyDescent="0.35">
      <c r="B18" s="33">
        <v>403</v>
      </c>
      <c r="C18" s="26" t="s">
        <v>116</v>
      </c>
      <c r="D18" s="20"/>
      <c r="E18" s="20"/>
      <c r="F18" s="23">
        <v>3.0219907407407407E-2</v>
      </c>
      <c r="G18" s="20"/>
      <c r="H18" s="105">
        <f t="shared" si="1"/>
        <v>790.73152049023361</v>
      </c>
    </row>
    <row r="19" spans="1:8" s="35" customFormat="1" x14ac:dyDescent="0.35">
      <c r="B19" s="33">
        <v>652</v>
      </c>
      <c r="C19" s="26" t="s">
        <v>23</v>
      </c>
      <c r="D19" s="20"/>
      <c r="E19" s="20"/>
      <c r="F19" s="23">
        <v>3.2997685185185185E-2</v>
      </c>
      <c r="G19" s="20"/>
      <c r="H19" s="105">
        <f t="shared" si="1"/>
        <v>724.1669589617677</v>
      </c>
    </row>
    <row r="20" spans="1:8" x14ac:dyDescent="0.35">
      <c r="B20" s="104">
        <v>746</v>
      </c>
      <c r="C20" s="20" t="s">
        <v>192</v>
      </c>
      <c r="D20" s="22"/>
      <c r="E20" s="22"/>
      <c r="F20" s="23">
        <v>3.3761574074074076E-2</v>
      </c>
      <c r="G20" s="24"/>
      <c r="H20" s="105">
        <f t="shared" si="1"/>
        <v>707.78196777511141</v>
      </c>
    </row>
    <row r="21" spans="1:8" x14ac:dyDescent="0.35">
      <c r="B21" s="104">
        <v>777</v>
      </c>
      <c r="C21" s="20" t="s">
        <v>22</v>
      </c>
      <c r="D21" s="22"/>
      <c r="E21" s="22"/>
      <c r="F21" s="23">
        <v>3.4027777777777775E-2</v>
      </c>
      <c r="G21" s="24"/>
      <c r="H21" s="105">
        <f t="shared" si="1"/>
        <v>702.24489795918373</v>
      </c>
    </row>
    <row r="22" spans="1:8" x14ac:dyDescent="0.35">
      <c r="B22" s="104">
        <v>1058</v>
      </c>
      <c r="C22" s="20" t="s">
        <v>24</v>
      </c>
      <c r="D22" s="22"/>
      <c r="E22" s="22"/>
      <c r="F22" s="23">
        <v>3.6516203703703703E-2</v>
      </c>
      <c r="G22" s="24"/>
      <c r="H22" s="105">
        <f t="shared" si="1"/>
        <v>654.3898573692552</v>
      </c>
    </row>
    <row r="23" spans="1:8" x14ac:dyDescent="0.35">
      <c r="B23" s="59">
        <v>1154</v>
      </c>
      <c r="C23" s="51" t="s">
        <v>27</v>
      </c>
      <c r="D23" s="111"/>
      <c r="E23" s="111"/>
      <c r="F23" s="52">
        <v>3.7453703703703704E-2</v>
      </c>
      <c r="G23" s="112"/>
      <c r="H23" s="54">
        <f t="shared" si="1"/>
        <v>638.00988875154519</v>
      </c>
    </row>
    <row r="24" spans="1:8" ht="15.5" x14ac:dyDescent="0.35">
      <c r="A24" s="56">
        <v>0.8</v>
      </c>
      <c r="B24" s="145" t="s">
        <v>35</v>
      </c>
      <c r="C24" s="145"/>
      <c r="D24" s="1" t="s">
        <v>48</v>
      </c>
      <c r="E24" s="2"/>
      <c r="F24" s="3" t="s">
        <v>333</v>
      </c>
      <c r="G24" s="4"/>
      <c r="H24" s="5" t="s">
        <v>0</v>
      </c>
    </row>
    <row r="25" spans="1:8" x14ac:dyDescent="0.35">
      <c r="A25" s="35"/>
      <c r="B25" s="63" t="s">
        <v>1</v>
      </c>
      <c r="C25" s="95" t="s">
        <v>2</v>
      </c>
      <c r="D25" s="37"/>
      <c r="E25" s="96"/>
      <c r="F25" s="64" t="s">
        <v>3</v>
      </c>
      <c r="G25" s="97"/>
      <c r="H25" s="65" t="s">
        <v>4</v>
      </c>
    </row>
    <row r="26" spans="1:8" x14ac:dyDescent="0.35">
      <c r="A26" s="35"/>
      <c r="B26" s="98">
        <v>1</v>
      </c>
      <c r="C26" s="99" t="s">
        <v>332</v>
      </c>
      <c r="D26" s="100"/>
      <c r="E26" s="100"/>
      <c r="F26" s="110">
        <v>9.0972222222222218E-3</v>
      </c>
      <c r="G26" s="102"/>
      <c r="H26" s="103"/>
    </row>
    <row r="27" spans="1:8" x14ac:dyDescent="0.35">
      <c r="A27" s="35"/>
      <c r="B27" s="104">
        <v>25</v>
      </c>
      <c r="C27" s="20" t="s">
        <v>50</v>
      </c>
      <c r="D27" s="22"/>
      <c r="E27" s="22"/>
      <c r="F27" s="23">
        <v>1.2395833333333335E-2</v>
      </c>
      <c r="G27" s="24"/>
      <c r="H27" s="105">
        <f>F$28/F27*800</f>
        <v>1012.8851540616246</v>
      </c>
    </row>
    <row r="28" spans="1:8" x14ac:dyDescent="0.35">
      <c r="A28" s="35"/>
      <c r="B28" s="104" t="s">
        <v>334</v>
      </c>
      <c r="C28" s="26"/>
      <c r="D28" s="20"/>
      <c r="E28" s="20"/>
      <c r="F28" s="23">
        <v>1.5694444444444445E-2</v>
      </c>
      <c r="G28" s="20"/>
      <c r="H28" s="105"/>
    </row>
    <row r="29" spans="1:8" x14ac:dyDescent="0.35">
      <c r="A29" s="35"/>
      <c r="B29" s="59">
        <v>399</v>
      </c>
      <c r="C29" s="51" t="s">
        <v>234</v>
      </c>
      <c r="D29" s="111"/>
      <c r="E29" s="111"/>
      <c r="F29" s="52">
        <v>2.0879629629629626E-2</v>
      </c>
      <c r="G29" s="112"/>
      <c r="H29" s="54">
        <f>F$28/F29*800</f>
        <v>601.33037694013319</v>
      </c>
    </row>
  </sheetData>
  <mergeCells count="2">
    <mergeCell ref="B1:C1"/>
    <mergeCell ref="B24:C2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5"/>
  <sheetViews>
    <sheetView workbookViewId="0">
      <selection activeCell="G36" sqref="G36"/>
    </sheetView>
  </sheetViews>
  <sheetFormatPr baseColWidth="10" defaultRowHeight="14.5" x14ac:dyDescent="0.35"/>
  <cols>
    <col min="5" max="5" width="16.1796875" customWidth="1"/>
  </cols>
  <sheetData>
    <row r="1" spans="1:11" ht="15.5" x14ac:dyDescent="0.35">
      <c r="A1" s="55">
        <v>1</v>
      </c>
      <c r="B1" s="145" t="s">
        <v>39</v>
      </c>
      <c r="C1" s="145"/>
      <c r="D1" s="145"/>
      <c r="E1" s="145"/>
      <c r="F1" s="145"/>
      <c r="G1" s="1" t="s">
        <v>200</v>
      </c>
      <c r="H1" s="2"/>
      <c r="I1" s="3" t="s">
        <v>127</v>
      </c>
      <c r="J1" s="4"/>
      <c r="K1" s="5" t="s">
        <v>0</v>
      </c>
    </row>
    <row r="2" spans="1:11" x14ac:dyDescent="0.35">
      <c r="B2" s="6" t="s">
        <v>1</v>
      </c>
      <c r="C2" s="7" t="s">
        <v>2</v>
      </c>
      <c r="D2" s="7"/>
      <c r="E2" s="7"/>
      <c r="F2" s="8"/>
      <c r="G2" s="9"/>
      <c r="H2" s="8"/>
      <c r="I2" s="10" t="s">
        <v>3</v>
      </c>
      <c r="J2" s="11"/>
      <c r="K2" s="12" t="s">
        <v>4</v>
      </c>
    </row>
    <row r="3" spans="1:11" x14ac:dyDescent="0.35">
      <c r="B3" s="19">
        <v>1</v>
      </c>
      <c r="C3" s="13" t="s">
        <v>201</v>
      </c>
      <c r="D3" s="14"/>
      <c r="E3" s="14"/>
      <c r="F3" s="15"/>
      <c r="G3" s="15"/>
      <c r="H3" s="15"/>
      <c r="I3" s="16">
        <v>3.3993055555555561E-2</v>
      </c>
      <c r="J3" s="17"/>
      <c r="K3" s="18"/>
    </row>
    <row r="4" spans="1:11" x14ac:dyDescent="0.35">
      <c r="B4" s="19">
        <v>3</v>
      </c>
      <c r="C4" s="20" t="s">
        <v>110</v>
      </c>
      <c r="D4" s="21"/>
      <c r="E4" s="21"/>
      <c r="F4" s="22"/>
      <c r="G4" s="22"/>
      <c r="H4" s="22"/>
      <c r="I4" s="23">
        <v>3.7280092592592594E-2</v>
      </c>
      <c r="J4" s="24"/>
      <c r="K4" s="18">
        <f>I$5/I4*1000</f>
        <v>1018.9382179447377</v>
      </c>
    </row>
    <row r="5" spans="1:11" x14ac:dyDescent="0.35">
      <c r="B5" s="19" t="s">
        <v>71</v>
      </c>
      <c r="C5" s="26"/>
      <c r="D5" s="20"/>
      <c r="E5" s="20"/>
      <c r="F5" s="20"/>
      <c r="G5" s="20"/>
      <c r="H5" s="20"/>
      <c r="I5" s="23">
        <v>3.7986111111111116E-2</v>
      </c>
      <c r="J5" s="20"/>
      <c r="K5" s="18"/>
    </row>
    <row r="6" spans="1:11" x14ac:dyDescent="0.35">
      <c r="B6" s="25">
        <v>21</v>
      </c>
      <c r="C6" s="26" t="s">
        <v>109</v>
      </c>
      <c r="D6" s="20"/>
      <c r="E6" s="20"/>
      <c r="F6" s="20"/>
      <c r="G6" s="20"/>
      <c r="H6" s="20"/>
      <c r="I6" s="23">
        <v>4.282407407407407E-2</v>
      </c>
      <c r="J6" s="20"/>
      <c r="K6" s="18">
        <f t="shared" ref="K6:K9" si="0">I$5/I6*1000</f>
        <v>887.0270270270272</v>
      </c>
    </row>
    <row r="7" spans="1:11" s="35" customFormat="1" x14ac:dyDescent="0.35">
      <c r="B7" s="25">
        <v>24</v>
      </c>
      <c r="C7" s="26" t="s">
        <v>188</v>
      </c>
      <c r="D7" s="20"/>
      <c r="E7" s="20"/>
      <c r="F7" s="20"/>
      <c r="G7" s="20"/>
      <c r="H7" s="20"/>
      <c r="I7" s="23">
        <v>4.3946759259259255E-2</v>
      </c>
      <c r="J7" s="20"/>
      <c r="K7" s="18">
        <f t="shared" si="0"/>
        <v>864.36660521464341</v>
      </c>
    </row>
    <row r="8" spans="1:11" x14ac:dyDescent="0.35">
      <c r="B8" s="25">
        <v>33</v>
      </c>
      <c r="C8" s="26" t="s">
        <v>44</v>
      </c>
      <c r="D8" s="20"/>
      <c r="E8" s="20"/>
      <c r="F8" s="20"/>
      <c r="G8" s="20"/>
      <c r="H8" s="20"/>
      <c r="I8" s="23">
        <v>4.8333333333333332E-2</v>
      </c>
      <c r="J8" s="20"/>
      <c r="K8" s="18">
        <f t="shared" si="0"/>
        <v>785.91954022988523</v>
      </c>
    </row>
    <row r="9" spans="1:11" s="35" customFormat="1" x14ac:dyDescent="0.35">
      <c r="B9" s="25">
        <v>49</v>
      </c>
      <c r="C9" s="26" t="s">
        <v>261</v>
      </c>
      <c r="D9" s="20"/>
      <c r="E9" s="20"/>
      <c r="F9" s="20"/>
      <c r="G9" s="20"/>
      <c r="H9" s="20"/>
      <c r="I9" s="23">
        <v>5.6689814814814811E-2</v>
      </c>
      <c r="J9" s="20"/>
      <c r="K9" s="18">
        <f t="shared" si="0"/>
        <v>670.06941608819932</v>
      </c>
    </row>
    <row r="10" spans="1:11" ht="15.5" x14ac:dyDescent="0.35">
      <c r="A10" s="55">
        <v>0.9</v>
      </c>
      <c r="B10" s="145" t="s">
        <v>39</v>
      </c>
      <c r="C10" s="145"/>
      <c r="D10" s="145"/>
      <c r="E10" s="145"/>
      <c r="F10" s="145"/>
      <c r="G10" s="1" t="s">
        <v>31</v>
      </c>
      <c r="H10" s="2"/>
      <c r="I10" s="3" t="s">
        <v>203</v>
      </c>
      <c r="J10" s="4"/>
      <c r="K10" s="5" t="s">
        <v>0</v>
      </c>
    </row>
    <row r="11" spans="1:11" x14ac:dyDescent="0.35">
      <c r="A11" s="35"/>
      <c r="B11" s="6" t="s">
        <v>1</v>
      </c>
      <c r="C11" s="7" t="s">
        <v>2</v>
      </c>
      <c r="D11" s="7"/>
      <c r="E11" s="7"/>
      <c r="F11" s="8"/>
      <c r="G11" s="9"/>
      <c r="H11" s="8"/>
      <c r="I11" s="10" t="s">
        <v>3</v>
      </c>
      <c r="J11" s="11"/>
      <c r="K11" s="12" t="s">
        <v>4</v>
      </c>
    </row>
    <row r="12" spans="1:11" x14ac:dyDescent="0.35">
      <c r="A12" s="35"/>
      <c r="B12" s="19">
        <v>1</v>
      </c>
      <c r="C12" s="13" t="s">
        <v>22</v>
      </c>
      <c r="D12" s="14"/>
      <c r="E12" s="14"/>
      <c r="F12" s="15"/>
      <c r="G12" s="15"/>
      <c r="H12" s="15"/>
      <c r="I12" s="16">
        <v>2.5624999999999998E-2</v>
      </c>
      <c r="J12" s="17"/>
      <c r="K12" s="18">
        <f>I$15/I12*1000*$A$10</f>
        <v>1037.3983739837402</v>
      </c>
    </row>
    <row r="13" spans="1:11" x14ac:dyDescent="0.35">
      <c r="A13" s="35"/>
      <c r="B13" s="19">
        <v>2</v>
      </c>
      <c r="C13" s="20" t="s">
        <v>202</v>
      </c>
      <c r="D13" s="21"/>
      <c r="E13" s="21"/>
      <c r="F13" s="22"/>
      <c r="G13" s="22"/>
      <c r="H13" s="22"/>
      <c r="I13" s="23">
        <v>2.5879629629629627E-2</v>
      </c>
      <c r="J13" s="24"/>
      <c r="K13" s="18">
        <f>I$15/I13*1000*$A$10</f>
        <v>1027.1914132379252</v>
      </c>
    </row>
    <row r="14" spans="1:11" s="35" customFormat="1" x14ac:dyDescent="0.35">
      <c r="B14" s="19">
        <v>3</v>
      </c>
      <c r="C14" s="20" t="s">
        <v>16</v>
      </c>
      <c r="D14" s="21"/>
      <c r="E14" s="21"/>
      <c r="F14" s="22"/>
      <c r="G14" s="22"/>
      <c r="H14" s="22"/>
      <c r="I14" s="23">
        <v>2.6689814814814816E-2</v>
      </c>
      <c r="J14" s="24"/>
      <c r="K14" s="18">
        <f>I$15/I14*1000*$A$10</f>
        <v>996.01040763226354</v>
      </c>
    </row>
    <row r="15" spans="1:11" x14ac:dyDescent="0.35">
      <c r="A15" s="35"/>
      <c r="B15" s="19" t="s">
        <v>95</v>
      </c>
      <c r="C15" s="26"/>
      <c r="D15" s="20"/>
      <c r="E15" s="20"/>
      <c r="F15" s="20"/>
      <c r="G15" s="20"/>
      <c r="H15" s="20"/>
      <c r="I15" s="23">
        <v>2.9537037037037039E-2</v>
      </c>
      <c r="J15" s="20"/>
      <c r="K15" s="18"/>
    </row>
    <row r="16" spans="1:11" x14ac:dyDescent="0.35">
      <c r="A16" s="35"/>
      <c r="B16" s="25">
        <v>5</v>
      </c>
      <c r="C16" s="26" t="s">
        <v>204</v>
      </c>
      <c r="D16" s="20"/>
      <c r="E16" s="20"/>
      <c r="F16" s="20"/>
      <c r="G16" s="20"/>
      <c r="H16" s="20"/>
      <c r="I16" s="23">
        <v>2.9768518518518517E-2</v>
      </c>
      <c r="J16" s="20"/>
      <c r="K16" s="18">
        <f t="shared" ref="K16:K24" si="1">I$15/I16*1000*$A$10</f>
        <v>893.00155520995349</v>
      </c>
    </row>
    <row r="17" spans="1:11" x14ac:dyDescent="0.35">
      <c r="A17" s="35"/>
      <c r="B17" s="25">
        <v>6</v>
      </c>
      <c r="C17" s="26" t="s">
        <v>17</v>
      </c>
      <c r="D17" s="20"/>
      <c r="E17" s="20"/>
      <c r="F17" s="20"/>
      <c r="G17" s="20"/>
      <c r="H17" s="20"/>
      <c r="I17" s="23">
        <v>3.0312499999999996E-2</v>
      </c>
      <c r="J17" s="20"/>
      <c r="K17" s="18">
        <f t="shared" si="1"/>
        <v>876.97594501718231</v>
      </c>
    </row>
    <row r="18" spans="1:11" x14ac:dyDescent="0.35">
      <c r="A18" s="35"/>
      <c r="B18" s="25">
        <v>8</v>
      </c>
      <c r="C18" s="26" t="s">
        <v>205</v>
      </c>
      <c r="D18" s="20"/>
      <c r="E18" s="20"/>
      <c r="F18" s="20"/>
      <c r="G18" s="20"/>
      <c r="H18" s="20"/>
      <c r="I18" s="23">
        <v>3.1030092592592592E-2</v>
      </c>
      <c r="J18" s="20"/>
      <c r="K18" s="18">
        <f t="shared" si="1"/>
        <v>856.69526296158165</v>
      </c>
    </row>
    <row r="19" spans="1:11" x14ac:dyDescent="0.35">
      <c r="B19" s="19">
        <v>10</v>
      </c>
      <c r="C19" s="26" t="s">
        <v>53</v>
      </c>
      <c r="D19" s="20"/>
      <c r="E19" s="20"/>
      <c r="F19" s="20"/>
      <c r="G19" s="20"/>
      <c r="H19" s="20"/>
      <c r="I19" s="23">
        <v>3.2268518518518523E-2</v>
      </c>
      <c r="J19" s="20"/>
      <c r="K19" s="18">
        <f t="shared" si="1"/>
        <v>823.81635581061687</v>
      </c>
    </row>
    <row r="20" spans="1:11" x14ac:dyDescent="0.35">
      <c r="B20" s="25">
        <v>11</v>
      </c>
      <c r="C20" s="26" t="s">
        <v>206</v>
      </c>
      <c r="D20" s="20"/>
      <c r="E20" s="20"/>
      <c r="F20" s="20"/>
      <c r="G20" s="20"/>
      <c r="H20" s="20"/>
      <c r="I20" s="23">
        <v>3.2476851851851847E-2</v>
      </c>
      <c r="J20" s="20"/>
      <c r="K20" s="18">
        <f t="shared" si="1"/>
        <v>818.53171774768373</v>
      </c>
    </row>
    <row r="21" spans="1:11" x14ac:dyDescent="0.35">
      <c r="B21" s="25">
        <v>13</v>
      </c>
      <c r="C21" s="26" t="s">
        <v>33</v>
      </c>
      <c r="D21" s="20"/>
      <c r="E21" s="20"/>
      <c r="F21" s="20"/>
      <c r="G21" s="20"/>
      <c r="H21" s="20"/>
      <c r="I21" s="23">
        <v>3.2986111111111112E-2</v>
      </c>
      <c r="J21" s="20"/>
      <c r="K21" s="18">
        <f t="shared" si="1"/>
        <v>805.89473684210532</v>
      </c>
    </row>
    <row r="22" spans="1:11" x14ac:dyDescent="0.35">
      <c r="B22" s="25">
        <v>16</v>
      </c>
      <c r="C22" s="26" t="s">
        <v>25</v>
      </c>
      <c r="D22" s="20"/>
      <c r="E22" s="20"/>
      <c r="F22" s="20"/>
      <c r="G22" s="20"/>
      <c r="H22" s="20"/>
      <c r="I22" s="23">
        <v>3.3877314814814811E-2</v>
      </c>
      <c r="J22" s="20"/>
      <c r="K22" s="18">
        <f t="shared" si="1"/>
        <v>784.69422617014027</v>
      </c>
    </row>
    <row r="23" spans="1:11" x14ac:dyDescent="0.35">
      <c r="B23" s="19">
        <v>29</v>
      </c>
      <c r="C23" s="26" t="s">
        <v>207</v>
      </c>
      <c r="D23" s="20"/>
      <c r="E23" s="20"/>
      <c r="F23" s="20"/>
      <c r="G23" s="20"/>
      <c r="H23" s="20"/>
      <c r="I23" s="23">
        <v>3.8483796296296294E-2</v>
      </c>
      <c r="J23" s="20"/>
      <c r="K23" s="18">
        <f t="shared" si="1"/>
        <v>690.76691729323318</v>
      </c>
    </row>
    <row r="24" spans="1:11" x14ac:dyDescent="0.35">
      <c r="B24" s="25">
        <v>33</v>
      </c>
      <c r="C24" s="26" t="s">
        <v>97</v>
      </c>
      <c r="D24" s="20"/>
      <c r="E24" s="20"/>
      <c r="F24" s="20"/>
      <c r="G24" s="20"/>
      <c r="H24" s="20"/>
      <c r="I24" s="23">
        <v>3.9930555555555559E-2</v>
      </c>
      <c r="J24" s="20"/>
      <c r="K24" s="18">
        <f t="shared" si="1"/>
        <v>665.73913043478251</v>
      </c>
    </row>
    <row r="25" spans="1:11" ht="15.5" x14ac:dyDescent="0.35">
      <c r="A25" s="55">
        <v>0.8</v>
      </c>
      <c r="B25" s="145" t="s">
        <v>39</v>
      </c>
      <c r="C25" s="145"/>
      <c r="D25" s="145"/>
      <c r="E25" s="145"/>
      <c r="F25" s="145"/>
      <c r="G25" s="1" t="s">
        <v>208</v>
      </c>
      <c r="H25" s="2"/>
      <c r="I25" s="3" t="s">
        <v>167</v>
      </c>
      <c r="J25" s="4"/>
      <c r="K25" s="5" t="s">
        <v>0</v>
      </c>
    </row>
    <row r="26" spans="1:11" x14ac:dyDescent="0.35">
      <c r="A26" s="35"/>
      <c r="B26" s="6" t="s">
        <v>1</v>
      </c>
      <c r="C26" s="7" t="s">
        <v>2</v>
      </c>
      <c r="D26" s="7"/>
      <c r="E26" s="7"/>
      <c r="F26" s="8"/>
      <c r="G26" s="9"/>
      <c r="H26" s="8"/>
      <c r="I26" s="10" t="s">
        <v>3</v>
      </c>
      <c r="J26" s="11"/>
      <c r="K26" s="12" t="s">
        <v>4</v>
      </c>
    </row>
    <row r="27" spans="1:11" x14ac:dyDescent="0.35">
      <c r="A27" s="35"/>
      <c r="B27" s="19">
        <v>1</v>
      </c>
      <c r="C27" s="13" t="s">
        <v>209</v>
      </c>
      <c r="D27" s="14"/>
      <c r="E27" s="14"/>
      <c r="F27" s="15"/>
      <c r="G27" s="15"/>
      <c r="H27" s="15"/>
      <c r="I27" s="16">
        <v>2.0127314814814817E-2</v>
      </c>
      <c r="J27" s="17"/>
      <c r="K27" s="18"/>
    </row>
    <row r="28" spans="1:11" x14ac:dyDescent="0.35">
      <c r="A28" s="35"/>
      <c r="B28" s="19" t="s">
        <v>92</v>
      </c>
      <c r="C28" s="26"/>
      <c r="D28" s="20"/>
      <c r="E28" s="20"/>
      <c r="F28" s="20"/>
      <c r="G28" s="20"/>
      <c r="H28" s="20"/>
      <c r="I28" s="23">
        <v>2.028935185185185E-2</v>
      </c>
      <c r="J28" s="20"/>
      <c r="K28" s="18"/>
    </row>
    <row r="29" spans="1:11" ht="15" customHeight="1" x14ac:dyDescent="0.35">
      <c r="A29" s="35"/>
      <c r="B29" s="25">
        <v>6</v>
      </c>
      <c r="C29" s="26" t="s">
        <v>50</v>
      </c>
      <c r="D29" s="20"/>
      <c r="E29" s="20"/>
      <c r="F29" s="20"/>
      <c r="G29" s="20"/>
      <c r="H29" s="20"/>
      <c r="I29" s="23">
        <v>2.3379629629629629E-2</v>
      </c>
      <c r="J29" s="20"/>
      <c r="K29" s="18">
        <f>I$28/I29*1000*$A$25</f>
        <v>694.25742574257436</v>
      </c>
    </row>
    <row r="30" spans="1:11" s="35" customFormat="1" ht="15" customHeight="1" x14ac:dyDescent="0.35">
      <c r="B30" s="25">
        <v>10</v>
      </c>
      <c r="C30" s="26" t="s">
        <v>213</v>
      </c>
      <c r="D30" s="20"/>
      <c r="E30" s="20"/>
      <c r="F30" s="20"/>
      <c r="G30" s="20"/>
      <c r="H30" s="20"/>
      <c r="I30" s="23">
        <v>2.5057870370370373E-2</v>
      </c>
      <c r="J30" s="20"/>
      <c r="K30" s="18">
        <f>I$28/I30*1000*$A$25</f>
        <v>647.75981524249426</v>
      </c>
    </row>
    <row r="31" spans="1:11" s="35" customFormat="1" ht="15" customHeight="1" x14ac:dyDescent="0.35">
      <c r="B31" s="25">
        <v>15</v>
      </c>
      <c r="C31" s="26" t="s">
        <v>212</v>
      </c>
      <c r="D31" s="20"/>
      <c r="E31" s="20"/>
      <c r="F31" s="20"/>
      <c r="G31" s="20"/>
      <c r="H31" s="20"/>
      <c r="I31" s="23">
        <v>3.108796296296296E-2</v>
      </c>
      <c r="J31" s="20"/>
      <c r="K31" s="18">
        <f>I$28/I31*1000*$A$25</f>
        <v>522.11466865227101</v>
      </c>
    </row>
    <row r="32" spans="1:11" ht="15.5" x14ac:dyDescent="0.35">
      <c r="A32" s="55">
        <v>0.7</v>
      </c>
      <c r="B32" s="145" t="s">
        <v>39</v>
      </c>
      <c r="C32" s="145"/>
      <c r="D32" s="145"/>
      <c r="E32" s="145"/>
      <c r="F32" s="145"/>
      <c r="G32" s="1" t="s">
        <v>210</v>
      </c>
      <c r="H32" s="2"/>
      <c r="I32" s="3" t="s">
        <v>211</v>
      </c>
      <c r="J32" s="4"/>
      <c r="K32" s="5" t="s">
        <v>0</v>
      </c>
    </row>
    <row r="33" spans="2:11" x14ac:dyDescent="0.35">
      <c r="B33" s="6" t="s">
        <v>1</v>
      </c>
      <c r="C33" s="7" t="s">
        <v>2</v>
      </c>
      <c r="D33" s="7"/>
      <c r="E33" s="7"/>
      <c r="F33" s="8"/>
      <c r="G33" s="9"/>
      <c r="H33" s="8"/>
      <c r="I33" s="10" t="s">
        <v>3</v>
      </c>
      <c r="J33" s="11"/>
      <c r="K33" s="12" t="s">
        <v>4</v>
      </c>
    </row>
    <row r="34" spans="2:11" x14ac:dyDescent="0.35">
      <c r="B34" s="88" t="s">
        <v>162</v>
      </c>
      <c r="C34" s="113" t="s">
        <v>117</v>
      </c>
      <c r="D34" s="89"/>
      <c r="E34" s="89"/>
      <c r="F34" s="89"/>
      <c r="G34" s="89"/>
      <c r="H34" s="89"/>
      <c r="I34" s="92">
        <v>9.6643518518518511E-3</v>
      </c>
      <c r="J34" s="89"/>
      <c r="K34" s="94">
        <v>700</v>
      </c>
    </row>
    <row r="35" spans="2:11" s="35" customFormat="1" x14ac:dyDescent="0.35">
      <c r="B35" s="22"/>
      <c r="C35" s="26"/>
      <c r="D35" s="20"/>
      <c r="E35" s="20"/>
      <c r="F35" s="20"/>
      <c r="G35" s="20"/>
      <c r="H35" s="20"/>
      <c r="I35" s="23"/>
      <c r="J35" s="20"/>
      <c r="K35" s="135"/>
    </row>
  </sheetData>
  <mergeCells count="4">
    <mergeCell ref="B1:F1"/>
    <mergeCell ref="B10:F10"/>
    <mergeCell ref="B25:F25"/>
    <mergeCell ref="B32:F32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0"/>
  <sheetViews>
    <sheetView workbookViewId="0">
      <selection activeCell="G78" sqref="G78"/>
    </sheetView>
  </sheetViews>
  <sheetFormatPr baseColWidth="10" defaultRowHeight="14.5" x14ac:dyDescent="0.35"/>
  <cols>
    <col min="3" max="3" width="46.7265625" style="76" customWidth="1"/>
    <col min="6" max="6" width="11.453125" customWidth="1"/>
  </cols>
  <sheetData>
    <row r="1" spans="1:6" ht="15.5" x14ac:dyDescent="0.35">
      <c r="A1" s="55">
        <v>1</v>
      </c>
      <c r="B1" s="145" t="s">
        <v>40</v>
      </c>
      <c r="C1" s="145"/>
      <c r="D1" s="1" t="s">
        <v>34</v>
      </c>
      <c r="E1" s="3" t="s">
        <v>245</v>
      </c>
      <c r="F1" s="5" t="s">
        <v>0</v>
      </c>
    </row>
    <row r="2" spans="1:6" x14ac:dyDescent="0.35">
      <c r="B2" s="63" t="s">
        <v>1</v>
      </c>
      <c r="C2" s="75" t="s">
        <v>2</v>
      </c>
      <c r="D2" s="37"/>
      <c r="E2" s="64" t="s">
        <v>3</v>
      </c>
      <c r="F2" s="65" t="s">
        <v>4</v>
      </c>
    </row>
    <row r="3" spans="1:6" s="35" customFormat="1" x14ac:dyDescent="0.35">
      <c r="B3" s="116">
        <v>1</v>
      </c>
      <c r="C3" s="117" t="s">
        <v>244</v>
      </c>
      <c r="D3" s="68"/>
      <c r="E3" s="124">
        <v>1.9780092592592592E-2</v>
      </c>
      <c r="F3" s="70"/>
    </row>
    <row r="4" spans="1:6" x14ac:dyDescent="0.35">
      <c r="B4" s="118">
        <v>14</v>
      </c>
      <c r="C4" s="115" t="s">
        <v>22</v>
      </c>
      <c r="D4" s="60"/>
      <c r="E4" s="125">
        <v>2.1354166666666664E-2</v>
      </c>
      <c r="F4" s="72">
        <f>$E$17/E4*1000</f>
        <v>1135.5013550135502</v>
      </c>
    </row>
    <row r="5" spans="1:6" x14ac:dyDescent="0.35">
      <c r="B5" s="118">
        <v>19</v>
      </c>
      <c r="C5" s="115" t="s">
        <v>16</v>
      </c>
      <c r="D5" s="60"/>
      <c r="E5" s="125">
        <v>2.1562499999999998E-2</v>
      </c>
      <c r="F5" s="72">
        <f t="shared" ref="F5:F65" si="0">$E$17/E5*1000</f>
        <v>1124.5303274288781</v>
      </c>
    </row>
    <row r="6" spans="1:6" x14ac:dyDescent="0.35">
      <c r="B6" s="118">
        <v>24</v>
      </c>
      <c r="C6" s="115" t="s">
        <v>186</v>
      </c>
      <c r="D6" s="60"/>
      <c r="E6" s="125">
        <v>2.1909722222222223E-2</v>
      </c>
      <c r="F6" s="72">
        <f t="shared" si="0"/>
        <v>1106.7089276281033</v>
      </c>
    </row>
    <row r="7" spans="1:6" x14ac:dyDescent="0.35">
      <c r="B7" s="118">
        <v>26</v>
      </c>
      <c r="C7" s="115" t="s">
        <v>120</v>
      </c>
      <c r="D7" s="60"/>
      <c r="E7" s="125">
        <v>2.193287037037037E-2</v>
      </c>
      <c r="F7" s="72">
        <f t="shared" si="0"/>
        <v>1105.5408970976252</v>
      </c>
    </row>
    <row r="8" spans="1:6" x14ac:dyDescent="0.35">
      <c r="B8" s="118">
        <v>27</v>
      </c>
      <c r="C8" s="115" t="s">
        <v>236</v>
      </c>
      <c r="D8" s="60"/>
      <c r="E8" s="125">
        <v>2.1990740740740741E-2</v>
      </c>
      <c r="F8" s="72">
        <f t="shared" si="0"/>
        <v>1102.6315789473681</v>
      </c>
    </row>
    <row r="9" spans="1:6" x14ac:dyDescent="0.35">
      <c r="B9" s="118">
        <v>31</v>
      </c>
      <c r="C9" s="115" t="s">
        <v>89</v>
      </c>
      <c r="D9" s="26"/>
      <c r="E9" s="125">
        <v>2.207175925925926E-2</v>
      </c>
      <c r="F9" s="72">
        <f t="shared" si="0"/>
        <v>1098.5841636077607</v>
      </c>
    </row>
    <row r="10" spans="1:6" x14ac:dyDescent="0.35">
      <c r="B10" s="118">
        <v>32</v>
      </c>
      <c r="C10" s="115" t="s">
        <v>21</v>
      </c>
      <c r="D10" s="60"/>
      <c r="E10" s="126">
        <v>2.2233796296296297E-2</v>
      </c>
      <c r="F10" s="72">
        <f t="shared" si="0"/>
        <v>1090.5778240499737</v>
      </c>
    </row>
    <row r="11" spans="1:6" x14ac:dyDescent="0.35">
      <c r="B11" s="118">
        <v>67</v>
      </c>
      <c r="C11" s="115" t="s">
        <v>6</v>
      </c>
      <c r="D11" s="61"/>
      <c r="E11" s="125">
        <v>2.3287037037037037E-2</v>
      </c>
      <c r="F11" s="72">
        <f t="shared" si="0"/>
        <v>1041.2524850894631</v>
      </c>
    </row>
    <row r="12" spans="1:6" x14ac:dyDescent="0.35">
      <c r="B12" s="118">
        <v>71</v>
      </c>
      <c r="C12" s="115" t="s">
        <v>5</v>
      </c>
      <c r="D12" s="26"/>
      <c r="E12" s="125">
        <v>2.3356481481481482E-2</v>
      </c>
      <c r="F12" s="129" t="s">
        <v>121</v>
      </c>
    </row>
    <row r="13" spans="1:6" x14ac:dyDescent="0.35">
      <c r="B13" s="118">
        <v>73</v>
      </c>
      <c r="C13" s="115" t="s">
        <v>18</v>
      </c>
      <c r="D13" s="26"/>
      <c r="E13" s="127">
        <v>2.3414351851851853E-2</v>
      </c>
      <c r="F13" s="72">
        <f t="shared" si="0"/>
        <v>1035.5907068709835</v>
      </c>
    </row>
    <row r="14" spans="1:6" x14ac:dyDescent="0.35">
      <c r="B14" s="118">
        <v>88</v>
      </c>
      <c r="C14" s="115" t="s">
        <v>113</v>
      </c>
      <c r="D14" s="61"/>
      <c r="E14" s="127">
        <v>2.3738425925925923E-2</v>
      </c>
      <c r="F14" s="72">
        <f t="shared" si="0"/>
        <v>1021.4529497805948</v>
      </c>
    </row>
    <row r="15" spans="1:6" x14ac:dyDescent="0.35">
      <c r="B15" s="118">
        <v>96</v>
      </c>
      <c r="C15" s="115" t="s">
        <v>247</v>
      </c>
      <c r="D15" s="60"/>
      <c r="E15" s="126">
        <v>2.3912037037037034E-2</v>
      </c>
      <c r="F15" s="72">
        <f t="shared" si="0"/>
        <v>1014.0367860600193</v>
      </c>
    </row>
    <row r="16" spans="1:6" x14ac:dyDescent="0.35">
      <c r="B16" s="118">
        <v>101</v>
      </c>
      <c r="C16" s="115" t="s">
        <v>214</v>
      </c>
      <c r="D16" s="61"/>
      <c r="E16" s="125">
        <v>2.3993055555555556E-2</v>
      </c>
      <c r="F16" s="72">
        <f t="shared" si="0"/>
        <v>1010.6126386878917</v>
      </c>
    </row>
    <row r="17" spans="2:6" s="35" customFormat="1" x14ac:dyDescent="0.35">
      <c r="B17" s="118" t="s">
        <v>246</v>
      </c>
      <c r="C17" s="115"/>
      <c r="D17" s="61"/>
      <c r="E17" s="125">
        <v>2.4247685185185181E-2</v>
      </c>
      <c r="F17" s="72"/>
    </row>
    <row r="18" spans="2:6" x14ac:dyDescent="0.35">
      <c r="B18" s="118">
        <v>122</v>
      </c>
      <c r="C18" s="115" t="s">
        <v>98</v>
      </c>
      <c r="D18" s="61"/>
      <c r="E18" s="127">
        <v>2.4398148148148145E-2</v>
      </c>
      <c r="F18" s="72">
        <f t="shared" si="0"/>
        <v>993.83301707779879</v>
      </c>
    </row>
    <row r="19" spans="2:6" x14ac:dyDescent="0.35">
      <c r="B19" s="118">
        <v>130</v>
      </c>
      <c r="C19" s="115" t="s">
        <v>215</v>
      </c>
      <c r="D19" s="61"/>
      <c r="E19" s="125">
        <v>2.449074074074074E-2</v>
      </c>
      <c r="F19" s="72">
        <f t="shared" si="0"/>
        <v>990.0756143667295</v>
      </c>
    </row>
    <row r="20" spans="2:6" x14ac:dyDescent="0.35">
      <c r="B20" s="118">
        <v>139</v>
      </c>
      <c r="C20" s="115" t="s">
        <v>114</v>
      </c>
      <c r="D20" s="61"/>
      <c r="E20" s="127">
        <v>2.461805555555556E-2</v>
      </c>
      <c r="F20" s="72">
        <f t="shared" si="0"/>
        <v>984.95533615420754</v>
      </c>
    </row>
    <row r="21" spans="2:6" x14ac:dyDescent="0.35">
      <c r="B21" s="118">
        <v>169</v>
      </c>
      <c r="C21" s="115" t="s">
        <v>17</v>
      </c>
      <c r="D21" s="61"/>
      <c r="E21" s="125">
        <v>2.5208333333333333E-2</v>
      </c>
      <c r="F21" s="72">
        <f t="shared" si="0"/>
        <v>961.89164370982542</v>
      </c>
    </row>
    <row r="22" spans="2:6" x14ac:dyDescent="0.35">
      <c r="B22" s="118">
        <v>184</v>
      </c>
      <c r="C22" s="115" t="s">
        <v>216</v>
      </c>
      <c r="D22" s="60"/>
      <c r="E22" s="126">
        <v>2.5439814814814814E-2</v>
      </c>
      <c r="F22" s="72">
        <f t="shared" si="0"/>
        <v>953.13921747042752</v>
      </c>
    </row>
    <row r="23" spans="2:6" x14ac:dyDescent="0.35">
      <c r="B23" s="118">
        <v>199</v>
      </c>
      <c r="C23" s="115" t="s">
        <v>93</v>
      </c>
      <c r="D23" s="61"/>
      <c r="E23" s="125">
        <v>2.5613425925925925E-2</v>
      </c>
      <c r="F23" s="72">
        <f t="shared" si="0"/>
        <v>946.67871667419774</v>
      </c>
    </row>
    <row r="24" spans="2:6" x14ac:dyDescent="0.35">
      <c r="B24" s="118">
        <v>207</v>
      </c>
      <c r="C24" s="115" t="s">
        <v>217</v>
      </c>
      <c r="D24" s="61"/>
      <c r="E24" s="125">
        <v>2.568287037037037E-2</v>
      </c>
      <c r="F24" s="72">
        <f t="shared" si="0"/>
        <v>944.11897251013954</v>
      </c>
    </row>
    <row r="25" spans="2:6" x14ac:dyDescent="0.35">
      <c r="B25" s="118">
        <v>209</v>
      </c>
      <c r="C25" s="115" t="s">
        <v>36</v>
      </c>
      <c r="D25" s="61"/>
      <c r="E25" s="125">
        <v>2.5717592592592594E-2</v>
      </c>
      <c r="F25" s="72">
        <f t="shared" si="0"/>
        <v>942.84428442844262</v>
      </c>
    </row>
    <row r="26" spans="2:6" x14ac:dyDescent="0.35">
      <c r="B26" s="118">
        <v>214</v>
      </c>
      <c r="C26" s="115" t="s">
        <v>218</v>
      </c>
      <c r="D26" s="61"/>
      <c r="E26" s="125">
        <v>2.5775462962962962E-2</v>
      </c>
      <c r="F26" s="72">
        <f t="shared" si="0"/>
        <v>940.72743601257275</v>
      </c>
    </row>
    <row r="27" spans="2:6" x14ac:dyDescent="0.35">
      <c r="B27" s="118">
        <v>216</v>
      </c>
      <c r="C27" s="115" t="s">
        <v>219</v>
      </c>
      <c r="D27" s="26"/>
      <c r="E27" s="125">
        <v>2.5787037037037039E-2</v>
      </c>
      <c r="F27" s="72">
        <f t="shared" si="0"/>
        <v>940.30520646319553</v>
      </c>
    </row>
    <row r="28" spans="2:6" x14ac:dyDescent="0.35">
      <c r="B28" s="118">
        <v>222</v>
      </c>
      <c r="C28" s="115" t="s">
        <v>220</v>
      </c>
      <c r="D28" s="60"/>
      <c r="E28" s="125">
        <v>2.585648148148148E-2</v>
      </c>
      <c r="F28" s="72">
        <f t="shared" si="0"/>
        <v>937.77976723366157</v>
      </c>
    </row>
    <row r="29" spans="2:6" x14ac:dyDescent="0.35">
      <c r="B29" s="118">
        <v>226</v>
      </c>
      <c r="C29" s="115" t="s">
        <v>187</v>
      </c>
      <c r="D29" s="60"/>
      <c r="E29" s="127">
        <v>2.5925925925925925E-2</v>
      </c>
      <c r="F29" s="72">
        <f t="shared" si="0"/>
        <v>935.267857142857</v>
      </c>
    </row>
    <row r="30" spans="2:6" x14ac:dyDescent="0.35">
      <c r="B30" s="118">
        <v>230</v>
      </c>
      <c r="C30" s="115" t="s">
        <v>188</v>
      </c>
      <c r="D30" s="61"/>
      <c r="E30" s="127">
        <v>2.6006944444444447E-2</v>
      </c>
      <c r="F30" s="72">
        <f t="shared" si="0"/>
        <v>932.35425011125915</v>
      </c>
    </row>
    <row r="31" spans="2:6" x14ac:dyDescent="0.35">
      <c r="B31" s="118">
        <v>232</v>
      </c>
      <c r="C31" s="115" t="s">
        <v>221</v>
      </c>
      <c r="D31" s="61"/>
      <c r="E31" s="125">
        <v>2.6041666666666668E-2</v>
      </c>
      <c r="F31" s="72">
        <f t="shared" si="0"/>
        <v>931.11111111111086</v>
      </c>
    </row>
    <row r="32" spans="2:6" x14ac:dyDescent="0.35">
      <c r="B32" s="118">
        <v>243</v>
      </c>
      <c r="C32" s="115" t="s">
        <v>222</v>
      </c>
      <c r="D32" s="61"/>
      <c r="E32" s="125">
        <v>2.6122685185185183E-2</v>
      </c>
      <c r="F32" s="72">
        <f t="shared" si="0"/>
        <v>928.2233052724855</v>
      </c>
    </row>
    <row r="33" spans="2:6" x14ac:dyDescent="0.35">
      <c r="B33" s="118">
        <v>252</v>
      </c>
      <c r="C33" s="115" t="s">
        <v>223</v>
      </c>
      <c r="D33" s="61"/>
      <c r="E33" s="125">
        <v>2.6249999999999999E-2</v>
      </c>
      <c r="F33" s="72">
        <f t="shared" si="0"/>
        <v>923.72134038800687</v>
      </c>
    </row>
    <row r="34" spans="2:6" x14ac:dyDescent="0.35">
      <c r="B34" s="118">
        <v>275</v>
      </c>
      <c r="C34" s="115" t="s">
        <v>224</v>
      </c>
      <c r="D34" s="26"/>
      <c r="E34" s="125">
        <v>2.6516203703703698E-2</v>
      </c>
      <c r="F34" s="72">
        <f t="shared" si="0"/>
        <v>914.4478393714536</v>
      </c>
    </row>
    <row r="35" spans="2:6" x14ac:dyDescent="0.35">
      <c r="B35" s="118">
        <v>288</v>
      </c>
      <c r="C35" s="115" t="s">
        <v>225</v>
      </c>
      <c r="D35" s="61"/>
      <c r="E35" s="125">
        <v>2.6724537037037036E-2</v>
      </c>
      <c r="F35" s="72">
        <f t="shared" si="0"/>
        <v>907.31918579471619</v>
      </c>
    </row>
    <row r="36" spans="2:6" x14ac:dyDescent="0.35">
      <c r="B36" s="118">
        <v>296</v>
      </c>
      <c r="C36" s="115" t="s">
        <v>33</v>
      </c>
      <c r="D36" s="61"/>
      <c r="E36" s="125">
        <v>2.6770833333333331E-2</v>
      </c>
      <c r="F36" s="72">
        <f t="shared" si="0"/>
        <v>905.75010808473837</v>
      </c>
    </row>
    <row r="37" spans="2:6" x14ac:dyDescent="0.35">
      <c r="B37" s="118">
        <v>308</v>
      </c>
      <c r="C37" s="115" t="s">
        <v>25</v>
      </c>
      <c r="D37" s="61"/>
      <c r="E37" s="125">
        <v>2.6875E-2</v>
      </c>
      <c r="F37" s="72">
        <f t="shared" si="0"/>
        <v>902.23944875107657</v>
      </c>
    </row>
    <row r="38" spans="2:6" x14ac:dyDescent="0.35">
      <c r="B38" s="118">
        <v>320</v>
      </c>
      <c r="C38" s="115" t="s">
        <v>53</v>
      </c>
      <c r="D38" s="61"/>
      <c r="E38" s="125">
        <v>2.7037037037037037E-2</v>
      </c>
      <c r="F38" s="72">
        <f t="shared" si="0"/>
        <v>896.83219178082174</v>
      </c>
    </row>
    <row r="39" spans="2:6" x14ac:dyDescent="0.35">
      <c r="B39" s="118">
        <v>338</v>
      </c>
      <c r="C39" s="115" t="s">
        <v>226</v>
      </c>
      <c r="D39" s="60"/>
      <c r="E39" s="125">
        <v>2.7256944444444445E-2</v>
      </c>
      <c r="F39" s="72">
        <f t="shared" si="0"/>
        <v>889.59660297239895</v>
      </c>
    </row>
    <row r="40" spans="2:6" x14ac:dyDescent="0.35">
      <c r="B40" s="118">
        <v>377</v>
      </c>
      <c r="C40" s="115" t="s">
        <v>227</v>
      </c>
      <c r="D40" s="61"/>
      <c r="E40" s="127">
        <v>2.78125E-2</v>
      </c>
      <c r="F40" s="72">
        <f t="shared" si="0"/>
        <v>871.82688306283796</v>
      </c>
    </row>
    <row r="41" spans="2:6" x14ac:dyDescent="0.35">
      <c r="B41" s="118">
        <v>378</v>
      </c>
      <c r="C41" s="115" t="s">
        <v>228</v>
      </c>
      <c r="D41" s="61"/>
      <c r="E41" s="125">
        <v>2.7835648148148151E-2</v>
      </c>
      <c r="F41" s="72">
        <f t="shared" si="0"/>
        <v>871.10187110187087</v>
      </c>
    </row>
    <row r="42" spans="2:6" x14ac:dyDescent="0.35">
      <c r="B42" s="118">
        <v>380</v>
      </c>
      <c r="C42" s="115" t="s">
        <v>213</v>
      </c>
      <c r="D42" s="61"/>
      <c r="E42" s="127">
        <v>2.7858796296296298E-2</v>
      </c>
      <c r="F42" s="72">
        <f t="shared" si="0"/>
        <v>870.37806398005796</v>
      </c>
    </row>
    <row r="43" spans="2:6" x14ac:dyDescent="0.35">
      <c r="B43" s="118">
        <v>384</v>
      </c>
      <c r="C43" s="115" t="s">
        <v>189</v>
      </c>
      <c r="D43" s="26"/>
      <c r="E43" s="125">
        <v>2.7881944444444445E-2</v>
      </c>
      <c r="F43" s="72">
        <f t="shared" si="0"/>
        <v>869.65545869655432</v>
      </c>
    </row>
    <row r="44" spans="2:6" x14ac:dyDescent="0.35">
      <c r="B44" s="118">
        <v>395</v>
      </c>
      <c r="C44" s="115" t="s">
        <v>50</v>
      </c>
      <c r="D44" s="61"/>
      <c r="E44" s="125">
        <v>2.7951388888888887E-2</v>
      </c>
      <c r="F44" s="72">
        <f t="shared" si="0"/>
        <v>867.49482401656303</v>
      </c>
    </row>
    <row r="45" spans="2:6" x14ac:dyDescent="0.35">
      <c r="B45" s="118">
        <v>437</v>
      </c>
      <c r="C45" s="115" t="s">
        <v>229</v>
      </c>
      <c r="D45" s="26"/>
      <c r="E45" s="125">
        <v>2.8460648148148148E-2</v>
      </c>
      <c r="F45" s="72">
        <f t="shared" si="0"/>
        <v>851.97234648230983</v>
      </c>
    </row>
    <row r="46" spans="2:6" x14ac:dyDescent="0.35">
      <c r="B46" s="118">
        <v>449</v>
      </c>
      <c r="C46" s="115" t="s">
        <v>230</v>
      </c>
      <c r="D46" s="61"/>
      <c r="E46" s="126">
        <v>2.8599537037037034E-2</v>
      </c>
      <c r="F46" s="72">
        <f t="shared" si="0"/>
        <v>847.83488466207996</v>
      </c>
    </row>
    <row r="47" spans="2:6" x14ac:dyDescent="0.35">
      <c r="B47" s="118">
        <v>458</v>
      </c>
      <c r="C47" s="115" t="s">
        <v>231</v>
      </c>
      <c r="D47" s="61"/>
      <c r="E47" s="125">
        <v>2.8645833333333332E-2</v>
      </c>
      <c r="F47" s="72">
        <f t="shared" si="0"/>
        <v>846.46464646464642</v>
      </c>
    </row>
    <row r="48" spans="2:6" x14ac:dyDescent="0.35">
      <c r="B48" s="118">
        <v>472</v>
      </c>
      <c r="C48" s="115" t="s">
        <v>119</v>
      </c>
      <c r="D48" s="61"/>
      <c r="E48" s="125">
        <v>2.8807870370370373E-2</v>
      </c>
      <c r="F48" s="72">
        <f t="shared" si="0"/>
        <v>841.70349537967036</v>
      </c>
    </row>
    <row r="49" spans="2:6" x14ac:dyDescent="0.35">
      <c r="B49" s="118">
        <v>488</v>
      </c>
      <c r="C49" s="115" t="s">
        <v>198</v>
      </c>
      <c r="D49" s="61"/>
      <c r="E49" s="125">
        <v>2.9062500000000002E-2</v>
      </c>
      <c r="F49" s="72">
        <f t="shared" si="0"/>
        <v>834.3289526085224</v>
      </c>
    </row>
    <row r="50" spans="2:6" x14ac:dyDescent="0.35">
      <c r="B50" s="118">
        <v>524</v>
      </c>
      <c r="C50" s="115" t="s">
        <v>206</v>
      </c>
      <c r="D50" s="61"/>
      <c r="E50" s="125">
        <v>2.9594907407407407E-2</v>
      </c>
      <c r="F50" s="72">
        <f t="shared" si="0"/>
        <v>819.31951505670702</v>
      </c>
    </row>
    <row r="51" spans="2:6" s="35" customFormat="1" x14ac:dyDescent="0.35">
      <c r="B51" s="118">
        <v>569</v>
      </c>
      <c r="C51" s="115" t="s">
        <v>24</v>
      </c>
      <c r="D51" s="61"/>
      <c r="E51" s="125">
        <v>3.0127314814814815E-2</v>
      </c>
      <c r="F51" s="72">
        <f t="shared" si="0"/>
        <v>804.84056857472126</v>
      </c>
    </row>
    <row r="52" spans="2:6" s="35" customFormat="1" x14ac:dyDescent="0.35">
      <c r="B52" s="118">
        <v>605</v>
      </c>
      <c r="C52" s="115" t="s">
        <v>45</v>
      </c>
      <c r="D52" s="61"/>
      <c r="E52" s="125">
        <v>3.0497685185185183E-2</v>
      </c>
      <c r="F52" s="72">
        <f t="shared" si="0"/>
        <v>795.06641366223892</v>
      </c>
    </row>
    <row r="53" spans="2:6" s="35" customFormat="1" x14ac:dyDescent="0.35">
      <c r="B53" s="118">
        <v>763</v>
      </c>
      <c r="C53" s="115" t="s">
        <v>116</v>
      </c>
      <c r="D53" s="61"/>
      <c r="E53" s="125">
        <v>3.2557870370370369E-2</v>
      </c>
      <c r="F53" s="72">
        <f t="shared" si="0"/>
        <v>744.75648773551359</v>
      </c>
    </row>
    <row r="54" spans="2:6" s="35" customFormat="1" x14ac:dyDescent="0.35">
      <c r="B54" s="118">
        <v>766</v>
      </c>
      <c r="C54" s="115" t="s">
        <v>232</v>
      </c>
      <c r="D54" s="61"/>
      <c r="E54" s="125">
        <v>3.2581018518518516E-2</v>
      </c>
      <c r="F54" s="72">
        <f t="shared" si="0"/>
        <v>744.22735346358786</v>
      </c>
    </row>
    <row r="55" spans="2:6" s="35" customFormat="1" x14ac:dyDescent="0.35">
      <c r="B55" s="118">
        <v>778</v>
      </c>
      <c r="C55" s="115" t="s">
        <v>212</v>
      </c>
      <c r="D55" s="61"/>
      <c r="E55" s="125">
        <v>3.2835648148148149E-2</v>
      </c>
      <c r="F55" s="72">
        <f t="shared" si="0"/>
        <v>738.45611561508622</v>
      </c>
    </row>
    <row r="56" spans="2:6" s="35" customFormat="1" x14ac:dyDescent="0.35">
      <c r="B56" s="118">
        <v>871</v>
      </c>
      <c r="C56" s="115" t="s">
        <v>46</v>
      </c>
      <c r="D56" s="61"/>
      <c r="E56" s="125">
        <v>3.4409722222222223E-2</v>
      </c>
      <c r="F56" s="72">
        <f t="shared" si="0"/>
        <v>704.67541204170857</v>
      </c>
    </row>
    <row r="57" spans="2:6" s="35" customFormat="1" x14ac:dyDescent="0.35">
      <c r="B57" s="118">
        <v>899</v>
      </c>
      <c r="C57" s="115" t="s">
        <v>194</v>
      </c>
      <c r="D57" s="61"/>
      <c r="E57" s="125">
        <v>3.5046296296296298E-2</v>
      </c>
      <c r="F57" s="72">
        <f t="shared" si="0"/>
        <v>691.87582562747673</v>
      </c>
    </row>
    <row r="58" spans="2:6" s="35" customFormat="1" x14ac:dyDescent="0.35">
      <c r="B58" s="118">
        <v>908</v>
      </c>
      <c r="C58" s="115" t="s">
        <v>43</v>
      </c>
      <c r="D58" s="61"/>
      <c r="E58" s="125">
        <v>3.5208333333333335E-2</v>
      </c>
      <c r="F58" s="72">
        <f t="shared" si="0"/>
        <v>688.69165023011158</v>
      </c>
    </row>
    <row r="59" spans="2:6" s="35" customFormat="1" x14ac:dyDescent="0.35">
      <c r="B59" s="118">
        <v>920</v>
      </c>
      <c r="C59" s="115" t="s">
        <v>193</v>
      </c>
      <c r="D59" s="61"/>
      <c r="E59" s="125">
        <v>3.5405092592592592E-2</v>
      </c>
      <c r="F59" s="72">
        <f t="shared" si="0"/>
        <v>684.86433474991816</v>
      </c>
    </row>
    <row r="60" spans="2:6" s="35" customFormat="1" x14ac:dyDescent="0.35">
      <c r="B60" s="118">
        <v>919</v>
      </c>
      <c r="C60" s="115" t="s">
        <v>199</v>
      </c>
      <c r="D60" s="61"/>
      <c r="E60" s="125">
        <v>3.5405092592592592E-2</v>
      </c>
      <c r="F60" s="72">
        <f t="shared" si="0"/>
        <v>684.86433474991816</v>
      </c>
    </row>
    <row r="61" spans="2:6" s="35" customFormat="1" x14ac:dyDescent="0.35">
      <c r="B61" s="118">
        <v>959</v>
      </c>
      <c r="C61" s="115" t="s">
        <v>233</v>
      </c>
      <c r="D61" s="61"/>
      <c r="E61" s="125">
        <v>3.619212962962963E-2</v>
      </c>
      <c r="F61" s="72">
        <f t="shared" si="0"/>
        <v>669.9712184202109</v>
      </c>
    </row>
    <row r="62" spans="2:6" s="35" customFormat="1" x14ac:dyDescent="0.35">
      <c r="B62" s="118">
        <v>1010</v>
      </c>
      <c r="C62" s="115" t="s">
        <v>269</v>
      </c>
      <c r="D62" s="61"/>
      <c r="E62" s="125">
        <v>3.7754629629629631E-2</v>
      </c>
      <c r="F62" s="72">
        <f t="shared" si="0"/>
        <v>642.24402207234812</v>
      </c>
    </row>
    <row r="63" spans="2:6" s="35" customFormat="1" x14ac:dyDescent="0.35">
      <c r="B63" s="118">
        <v>1014</v>
      </c>
      <c r="C63" s="115" t="s">
        <v>44</v>
      </c>
      <c r="D63" s="61"/>
      <c r="E63" s="125">
        <v>3.78587962962963E-2</v>
      </c>
      <c r="F63" s="72">
        <f t="shared" si="0"/>
        <v>640.47691837358593</v>
      </c>
    </row>
    <row r="64" spans="2:6" s="35" customFormat="1" x14ac:dyDescent="0.35">
      <c r="B64" s="118">
        <v>1049</v>
      </c>
      <c r="C64" s="115" t="s">
        <v>234</v>
      </c>
      <c r="D64" s="61"/>
      <c r="E64" s="125">
        <v>3.9664351851851853E-2</v>
      </c>
      <c r="F64" s="72">
        <f t="shared" si="0"/>
        <v>611.32185585059801</v>
      </c>
    </row>
    <row r="65" spans="1:6" s="35" customFormat="1" x14ac:dyDescent="0.35">
      <c r="B65" s="119">
        <v>1081</v>
      </c>
      <c r="C65" s="120" t="s">
        <v>235</v>
      </c>
      <c r="D65" s="62"/>
      <c r="E65" s="128">
        <v>4.313657407407407E-2</v>
      </c>
      <c r="F65" s="74">
        <f t="shared" si="0"/>
        <v>562.11430104641806</v>
      </c>
    </row>
    <row r="66" spans="1:6" s="35" customFormat="1" x14ac:dyDescent="0.35">
      <c r="B66" s="61"/>
      <c r="C66" s="77"/>
      <c r="D66" s="61"/>
      <c r="E66" s="79"/>
      <c r="F66" s="114"/>
    </row>
    <row r="67" spans="1:6" ht="15.5" x14ac:dyDescent="0.35">
      <c r="A67" s="56">
        <v>0.9</v>
      </c>
      <c r="B67" s="145" t="s">
        <v>49</v>
      </c>
      <c r="C67" s="145"/>
      <c r="D67" s="1" t="s">
        <v>48</v>
      </c>
      <c r="E67" s="3" t="s">
        <v>248</v>
      </c>
      <c r="F67" s="5" t="s">
        <v>0</v>
      </c>
    </row>
    <row r="68" spans="1:6" x14ac:dyDescent="0.35">
      <c r="B68" s="63" t="s">
        <v>1</v>
      </c>
      <c r="C68" s="75" t="s">
        <v>2</v>
      </c>
      <c r="D68" s="37"/>
      <c r="E68" s="64" t="s">
        <v>3</v>
      </c>
      <c r="F68" s="65" t="s">
        <v>118</v>
      </c>
    </row>
    <row r="69" spans="1:6" x14ac:dyDescent="0.35">
      <c r="B69" s="66">
        <v>1</v>
      </c>
      <c r="C69" s="67"/>
      <c r="D69" s="68"/>
      <c r="E69" s="69">
        <v>1.0671296296296297E-2</v>
      </c>
      <c r="F69" s="70"/>
    </row>
    <row r="70" spans="1:6" s="35" customFormat="1" x14ac:dyDescent="0.35">
      <c r="B70" s="71"/>
      <c r="C70" s="123" t="s">
        <v>237</v>
      </c>
      <c r="D70" s="26"/>
      <c r="E70" s="121">
        <v>1.230324074074074E-2</v>
      </c>
      <c r="F70" s="72">
        <f>$E$71/E70*900</f>
        <v>923.70649106302926</v>
      </c>
    </row>
    <row r="71" spans="1:6" x14ac:dyDescent="0.35">
      <c r="B71" s="71" t="s">
        <v>29</v>
      </c>
      <c r="C71" s="26"/>
      <c r="D71" s="26"/>
      <c r="E71" s="46">
        <v>1.2627314814814815E-2</v>
      </c>
      <c r="F71" s="72"/>
    </row>
    <row r="72" spans="1:6" x14ac:dyDescent="0.35">
      <c r="B72" s="73"/>
      <c r="C72" s="122" t="s">
        <v>112</v>
      </c>
      <c r="D72" s="26"/>
      <c r="E72" s="121">
        <v>1.2939814814814814E-2</v>
      </c>
      <c r="F72" s="72">
        <f t="shared" ref="F72:F80" si="1">$E$71/E72*900</f>
        <v>878.26475849731673</v>
      </c>
    </row>
    <row r="73" spans="1:6" x14ac:dyDescent="0.35">
      <c r="B73" s="73"/>
      <c r="C73" s="122" t="s">
        <v>337</v>
      </c>
      <c r="D73" s="26"/>
      <c r="E73" s="121">
        <v>1.4733796296296295E-2</v>
      </c>
      <c r="F73" s="72">
        <f t="shared" si="1"/>
        <v>771.32757266300086</v>
      </c>
    </row>
    <row r="74" spans="1:6" x14ac:dyDescent="0.35">
      <c r="B74" s="73"/>
      <c r="C74" s="122" t="s">
        <v>238</v>
      </c>
      <c r="D74" s="26"/>
      <c r="E74" s="121">
        <v>1.4768518518518519E-2</v>
      </c>
      <c r="F74" s="72">
        <f t="shared" si="1"/>
        <v>769.51410658307202</v>
      </c>
    </row>
    <row r="75" spans="1:6" x14ac:dyDescent="0.35">
      <c r="B75" s="73"/>
      <c r="C75" s="122" t="s">
        <v>283</v>
      </c>
      <c r="D75" s="26"/>
      <c r="E75" s="121">
        <v>1.5347222222222222E-2</v>
      </c>
      <c r="F75" s="72">
        <f t="shared" si="1"/>
        <v>740.49773755656111</v>
      </c>
    </row>
    <row r="76" spans="1:6" s="35" customFormat="1" x14ac:dyDescent="0.35">
      <c r="B76" s="73"/>
      <c r="C76" s="122" t="s">
        <v>239</v>
      </c>
      <c r="D76" s="26"/>
      <c r="E76" s="121">
        <v>1.5590277777777778E-2</v>
      </c>
      <c r="F76" s="72">
        <f t="shared" si="1"/>
        <v>728.95322939866367</v>
      </c>
    </row>
    <row r="77" spans="1:6" s="35" customFormat="1" x14ac:dyDescent="0.35">
      <c r="B77" s="73"/>
      <c r="C77" s="122" t="s">
        <v>240</v>
      </c>
      <c r="D77" s="26"/>
      <c r="E77" s="121">
        <v>1.5625E-2</v>
      </c>
      <c r="F77" s="72">
        <f t="shared" si="1"/>
        <v>727.33333333333337</v>
      </c>
    </row>
    <row r="78" spans="1:6" s="35" customFormat="1" x14ac:dyDescent="0.35">
      <c r="B78" s="73"/>
      <c r="C78" s="122" t="s">
        <v>241</v>
      </c>
      <c r="D78" s="61"/>
      <c r="E78" s="121">
        <v>1.5752314814814813E-2</v>
      </c>
      <c r="F78" s="72">
        <f t="shared" si="1"/>
        <v>721.45481263776651</v>
      </c>
    </row>
    <row r="79" spans="1:6" s="35" customFormat="1" x14ac:dyDescent="0.35">
      <c r="B79" s="73"/>
      <c r="C79" s="122" t="s">
        <v>242</v>
      </c>
      <c r="D79" s="26"/>
      <c r="E79" s="121">
        <v>1.7175925925925924E-2</v>
      </c>
      <c r="F79" s="72">
        <f t="shared" si="1"/>
        <v>661.65768194070097</v>
      </c>
    </row>
    <row r="80" spans="1:6" s="35" customFormat="1" x14ac:dyDescent="0.35">
      <c r="B80" s="78"/>
      <c r="C80" s="120" t="s">
        <v>243</v>
      </c>
      <c r="D80" s="34"/>
      <c r="E80" s="128">
        <v>1.8541666666666668E-2</v>
      </c>
      <c r="F80" s="74">
        <f t="shared" si="1"/>
        <v>612.92134831460669</v>
      </c>
    </row>
  </sheetData>
  <sortState ref="B71:F80">
    <sortCondition ref="E71:E80"/>
  </sortState>
  <mergeCells count="2">
    <mergeCell ref="B1:C1"/>
    <mergeCell ref="B67:C6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5"/>
  <sheetViews>
    <sheetView workbookViewId="0">
      <selection activeCell="C13" sqref="C13"/>
    </sheetView>
  </sheetViews>
  <sheetFormatPr baseColWidth="10" defaultRowHeight="14.5" x14ac:dyDescent="0.35"/>
  <cols>
    <col min="3" max="3" width="44.26953125" customWidth="1"/>
  </cols>
  <sheetData>
    <row r="1" spans="1:7" ht="15.5" x14ac:dyDescent="0.35">
      <c r="A1" s="56">
        <v>0.9</v>
      </c>
      <c r="B1" s="145" t="s">
        <v>51</v>
      </c>
      <c r="C1" s="145"/>
      <c r="D1" s="1" t="s">
        <v>52</v>
      </c>
      <c r="E1" s="3" t="s">
        <v>249</v>
      </c>
      <c r="F1" s="4"/>
      <c r="G1" s="5" t="s">
        <v>0</v>
      </c>
    </row>
    <row r="2" spans="1:7" x14ac:dyDescent="0.35">
      <c r="B2" s="6" t="s">
        <v>1</v>
      </c>
      <c r="C2" s="7" t="s">
        <v>2</v>
      </c>
      <c r="D2" s="9"/>
      <c r="E2" s="10" t="s">
        <v>3</v>
      </c>
      <c r="F2" s="11"/>
      <c r="G2" s="12" t="s">
        <v>4</v>
      </c>
    </row>
    <row r="3" spans="1:7" x14ac:dyDescent="0.35">
      <c r="B3" s="19">
        <v>1</v>
      </c>
      <c r="C3" s="13" t="s">
        <v>251</v>
      </c>
      <c r="D3" s="15"/>
      <c r="E3" s="16">
        <v>2.4756944444444443E-2</v>
      </c>
      <c r="F3" s="17"/>
      <c r="G3" s="18"/>
    </row>
    <row r="4" spans="1:7" x14ac:dyDescent="0.35">
      <c r="B4" s="19">
        <v>16</v>
      </c>
      <c r="C4" s="20" t="s">
        <v>5</v>
      </c>
      <c r="D4" s="22"/>
      <c r="E4" s="23">
        <v>2.6562499999999999E-2</v>
      </c>
      <c r="F4" s="24"/>
      <c r="G4" s="18">
        <f>$E$9/E4*900</f>
        <v>1061.9607843137258</v>
      </c>
    </row>
    <row r="5" spans="1:7" x14ac:dyDescent="0.35">
      <c r="B5" s="19">
        <v>42</v>
      </c>
      <c r="C5" s="20" t="s">
        <v>113</v>
      </c>
      <c r="D5" s="22"/>
      <c r="E5" s="23">
        <v>2.7939814814814817E-2</v>
      </c>
      <c r="F5" s="24"/>
      <c r="G5" s="18">
        <f>$E$9/E5*900</f>
        <v>1009.6106048053025</v>
      </c>
    </row>
    <row r="6" spans="1:7" x14ac:dyDescent="0.35">
      <c r="B6" s="19">
        <v>43</v>
      </c>
      <c r="C6" s="20" t="s">
        <v>18</v>
      </c>
      <c r="D6" s="22"/>
      <c r="E6" s="23">
        <v>2.7951388888888887E-2</v>
      </c>
      <c r="F6" s="24"/>
      <c r="G6" s="18">
        <f>$E$9/E6*900</f>
        <v>1009.1925465838511</v>
      </c>
    </row>
    <row r="7" spans="1:7" x14ac:dyDescent="0.35">
      <c r="B7" s="19">
        <v>49</v>
      </c>
      <c r="C7" s="20" t="s">
        <v>123</v>
      </c>
      <c r="D7" s="22"/>
      <c r="E7" s="23">
        <v>2.8206018518518519E-2</v>
      </c>
      <c r="F7" s="24"/>
      <c r="G7" s="18">
        <f>$E$9/E7*900</f>
        <v>1000.0820681165368</v>
      </c>
    </row>
    <row r="8" spans="1:7" s="35" customFormat="1" x14ac:dyDescent="0.35">
      <c r="B8" s="19">
        <v>84</v>
      </c>
      <c r="C8" s="20" t="s">
        <v>252</v>
      </c>
      <c r="D8" s="22"/>
      <c r="E8" s="23">
        <v>2.9247685185185186E-2</v>
      </c>
      <c r="F8" s="24"/>
      <c r="G8" s="18">
        <f>$E$9/E8*900</f>
        <v>964.46379105658889</v>
      </c>
    </row>
    <row r="9" spans="1:7" x14ac:dyDescent="0.35">
      <c r="B9" s="19" t="s">
        <v>250</v>
      </c>
      <c r="C9" s="26"/>
      <c r="D9" s="20"/>
      <c r="E9" s="23">
        <v>3.1342592592592596E-2</v>
      </c>
      <c r="F9" s="20"/>
      <c r="G9" s="18"/>
    </row>
    <row r="10" spans="1:7" s="35" customFormat="1" x14ac:dyDescent="0.35">
      <c r="B10" s="19">
        <v>178</v>
      </c>
      <c r="C10" s="26" t="s">
        <v>204</v>
      </c>
      <c r="D10" s="20"/>
      <c r="E10" s="23">
        <v>3.1689814814814816E-2</v>
      </c>
      <c r="F10" s="20"/>
      <c r="G10" s="18">
        <f t="shared" ref="G10:G14" si="0">$E$9/E10*900</f>
        <v>890.13878743608473</v>
      </c>
    </row>
    <row r="11" spans="1:7" s="35" customFormat="1" x14ac:dyDescent="0.35">
      <c r="B11" s="19">
        <v>282</v>
      </c>
      <c r="C11" s="26" t="s">
        <v>253</v>
      </c>
      <c r="D11" s="20"/>
      <c r="E11" s="23">
        <v>3.3402777777777774E-2</v>
      </c>
      <c r="F11" s="20"/>
      <c r="G11" s="18">
        <f t="shared" si="0"/>
        <v>844.49064449064474</v>
      </c>
    </row>
    <row r="12" spans="1:7" s="35" customFormat="1" x14ac:dyDescent="0.35">
      <c r="B12" s="19">
        <v>339</v>
      </c>
      <c r="C12" s="26" t="s">
        <v>254</v>
      </c>
      <c r="D12" s="20"/>
      <c r="E12" s="23">
        <v>3.4409722222222223E-2</v>
      </c>
      <c r="F12" s="20"/>
      <c r="G12" s="18">
        <f t="shared" si="0"/>
        <v>819.77800201816353</v>
      </c>
    </row>
    <row r="13" spans="1:7" s="35" customFormat="1" x14ac:dyDescent="0.35">
      <c r="B13" s="19">
        <v>373</v>
      </c>
      <c r="C13" s="26" t="s">
        <v>216</v>
      </c>
      <c r="D13" s="20"/>
      <c r="E13" s="23">
        <v>3.4861111111111114E-2</v>
      </c>
      <c r="F13" s="20"/>
      <c r="G13" s="18">
        <f t="shared" si="0"/>
        <v>809.16334661354574</v>
      </c>
    </row>
    <row r="14" spans="1:7" s="35" customFormat="1" x14ac:dyDescent="0.35">
      <c r="B14" s="19">
        <v>460</v>
      </c>
      <c r="C14" s="26" t="s">
        <v>189</v>
      </c>
      <c r="D14" s="20"/>
      <c r="E14" s="23">
        <v>3.6134259259259262E-2</v>
      </c>
      <c r="F14" s="20"/>
      <c r="G14" s="18">
        <f t="shared" si="0"/>
        <v>780.65342729019858</v>
      </c>
    </row>
    <row r="15" spans="1:7" x14ac:dyDescent="0.35">
      <c r="B15" s="80">
        <v>1383</v>
      </c>
      <c r="C15" s="34" t="s">
        <v>255</v>
      </c>
      <c r="D15" s="51"/>
      <c r="E15" s="52">
        <v>4.9699074074074069E-2</v>
      </c>
      <c r="F15" s="51"/>
      <c r="G15" s="81">
        <f>$E$9/E15*900</f>
        <v>567.58267349790412</v>
      </c>
    </row>
  </sheetData>
  <mergeCells count="1">
    <mergeCell ref="B1:C1"/>
  </mergeCells>
  <pageMargins left="0.7" right="0.7" top="0.75" bottom="0.75" header="0.3" footer="0.3"/>
  <pageSetup paperSize="9" orientation="portrait" horizontalDpi="200" verticalDpi="200" copies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518A-F871-43F1-A560-20C7995B7BC9}">
  <dimension ref="A1:K21"/>
  <sheetViews>
    <sheetView workbookViewId="0">
      <selection activeCell="D22" sqref="D22"/>
    </sheetView>
  </sheetViews>
  <sheetFormatPr baseColWidth="10" defaultRowHeight="14.5" x14ac:dyDescent="0.35"/>
  <sheetData>
    <row r="1" spans="1:11" ht="15.5" x14ac:dyDescent="0.35">
      <c r="A1" s="55">
        <v>1</v>
      </c>
      <c r="B1" s="145" t="s">
        <v>256</v>
      </c>
      <c r="C1" s="145"/>
      <c r="D1" s="145"/>
      <c r="E1" s="145"/>
      <c r="F1" s="145"/>
      <c r="G1" s="1" t="s">
        <v>30</v>
      </c>
      <c r="H1" s="2"/>
      <c r="I1" s="3" t="s">
        <v>258</v>
      </c>
      <c r="J1" s="4"/>
      <c r="K1" s="5" t="s">
        <v>0</v>
      </c>
    </row>
    <row r="2" spans="1:11" x14ac:dyDescent="0.35">
      <c r="A2" s="35"/>
      <c r="B2" s="6" t="s">
        <v>1</v>
      </c>
      <c r="C2" s="7" t="s">
        <v>2</v>
      </c>
      <c r="D2" s="7"/>
      <c r="E2" s="7"/>
      <c r="F2" s="8"/>
      <c r="G2" s="9"/>
      <c r="H2" s="8"/>
      <c r="I2" s="10" t="s">
        <v>3</v>
      </c>
      <c r="J2" s="11"/>
      <c r="K2" s="12" t="s">
        <v>4</v>
      </c>
    </row>
    <row r="3" spans="1:11" x14ac:dyDescent="0.35">
      <c r="A3" s="35"/>
      <c r="B3" s="19">
        <v>1</v>
      </c>
      <c r="C3" s="13" t="s">
        <v>259</v>
      </c>
      <c r="D3" s="14"/>
      <c r="E3" s="14"/>
      <c r="F3" s="15"/>
      <c r="G3" s="15"/>
      <c r="H3" s="15"/>
      <c r="I3" s="16">
        <v>5.0428240740740739E-2</v>
      </c>
      <c r="J3" s="17"/>
      <c r="K3" s="18"/>
    </row>
    <row r="4" spans="1:11" x14ac:dyDescent="0.35">
      <c r="A4" s="35"/>
      <c r="B4" s="19" t="s">
        <v>260</v>
      </c>
      <c r="C4" s="26"/>
      <c r="D4" s="20"/>
      <c r="E4" s="20"/>
      <c r="F4" s="20"/>
      <c r="G4" s="20"/>
      <c r="H4" s="20"/>
      <c r="I4" s="23">
        <v>6.6805555555555562E-2</v>
      </c>
      <c r="J4" s="20"/>
      <c r="K4" s="18"/>
    </row>
    <row r="5" spans="1:11" x14ac:dyDescent="0.35">
      <c r="A5" s="35"/>
      <c r="B5" s="25">
        <v>52</v>
      </c>
      <c r="C5" s="26" t="s">
        <v>17</v>
      </c>
      <c r="D5" s="20"/>
      <c r="E5" s="20"/>
      <c r="F5" s="20"/>
      <c r="G5" s="20"/>
      <c r="H5" s="20"/>
      <c r="I5" s="23">
        <v>6.9224537037037029E-2</v>
      </c>
      <c r="J5" s="20"/>
      <c r="K5" s="18">
        <f t="shared" ref="K5:K9" si="0">I$4/I5*1000</f>
        <v>965.05601070055195</v>
      </c>
    </row>
    <row r="6" spans="1:11" x14ac:dyDescent="0.35">
      <c r="A6" s="35"/>
      <c r="B6" s="25">
        <v>112</v>
      </c>
      <c r="C6" s="26" t="s">
        <v>188</v>
      </c>
      <c r="D6" s="20"/>
      <c r="E6" s="20"/>
      <c r="F6" s="20"/>
      <c r="G6" s="20"/>
      <c r="H6" s="20"/>
      <c r="I6" s="23">
        <v>7.8518518518518529E-2</v>
      </c>
      <c r="J6" s="20"/>
      <c r="K6" s="18">
        <f t="shared" si="0"/>
        <v>850.82547169811323</v>
      </c>
    </row>
    <row r="7" spans="1:11" s="35" customFormat="1" x14ac:dyDescent="0.35">
      <c r="B7" s="25">
        <v>177</v>
      </c>
      <c r="C7" s="26" t="s">
        <v>44</v>
      </c>
      <c r="D7" s="20"/>
      <c r="E7" s="20"/>
      <c r="F7" s="20"/>
      <c r="G7" s="20"/>
      <c r="H7" s="20"/>
      <c r="I7" s="23">
        <v>8.6874999999999994E-2</v>
      </c>
      <c r="J7" s="20"/>
      <c r="K7" s="18">
        <f t="shared" si="0"/>
        <v>768.98481215027994</v>
      </c>
    </row>
    <row r="8" spans="1:11" s="35" customFormat="1" x14ac:dyDescent="0.35">
      <c r="B8" s="25">
        <v>219</v>
      </c>
      <c r="C8" s="26" t="s">
        <v>194</v>
      </c>
      <c r="D8" s="20"/>
      <c r="E8" s="20"/>
      <c r="F8" s="20"/>
      <c r="G8" s="20"/>
      <c r="H8" s="20"/>
      <c r="I8" s="23">
        <v>9.0185185185185188E-2</v>
      </c>
      <c r="J8" s="20"/>
      <c r="K8" s="18">
        <f t="shared" si="0"/>
        <v>740.7597535934292</v>
      </c>
    </row>
    <row r="9" spans="1:11" x14ac:dyDescent="0.35">
      <c r="A9" s="35"/>
      <c r="B9" s="25">
        <v>254</v>
      </c>
      <c r="C9" s="26" t="s">
        <v>261</v>
      </c>
      <c r="D9" s="20"/>
      <c r="E9" s="20"/>
      <c r="F9" s="20"/>
      <c r="G9" s="20"/>
      <c r="H9" s="20"/>
      <c r="I9" s="23">
        <v>9.3865740740740736E-2</v>
      </c>
      <c r="J9" s="20"/>
      <c r="K9" s="18">
        <f t="shared" si="0"/>
        <v>711.71393341553642</v>
      </c>
    </row>
    <row r="10" spans="1:11" ht="15.5" x14ac:dyDescent="0.35">
      <c r="A10" s="55">
        <v>1.1000000000000001</v>
      </c>
      <c r="B10" s="145" t="s">
        <v>256</v>
      </c>
      <c r="C10" s="145"/>
      <c r="D10" s="145"/>
      <c r="E10" s="145"/>
      <c r="F10" s="145"/>
      <c r="G10" s="1" t="s">
        <v>257</v>
      </c>
      <c r="H10" s="2"/>
      <c r="I10" s="3" t="s">
        <v>264</v>
      </c>
      <c r="J10" s="4"/>
      <c r="K10" s="5" t="s">
        <v>0</v>
      </c>
    </row>
    <row r="11" spans="1:11" x14ac:dyDescent="0.35">
      <c r="A11" s="35"/>
      <c r="B11" s="6" t="s">
        <v>1</v>
      </c>
      <c r="C11" s="7" t="s">
        <v>2</v>
      </c>
      <c r="D11" s="7"/>
      <c r="E11" s="7"/>
      <c r="F11" s="8"/>
      <c r="G11" s="9"/>
      <c r="H11" s="8"/>
      <c r="I11" s="10" t="s">
        <v>3</v>
      </c>
      <c r="J11" s="11"/>
      <c r="K11" s="12" t="s">
        <v>4</v>
      </c>
    </row>
    <row r="12" spans="1:11" x14ac:dyDescent="0.35">
      <c r="A12" s="35"/>
      <c r="B12" s="19">
        <v>1</v>
      </c>
      <c r="C12" s="13" t="s">
        <v>262</v>
      </c>
      <c r="D12" s="14"/>
      <c r="E12" s="14"/>
      <c r="F12" s="15"/>
      <c r="G12" s="15"/>
      <c r="H12" s="15"/>
      <c r="I12" s="16">
        <v>7.480324074074074E-2</v>
      </c>
      <c r="J12" s="17"/>
      <c r="K12" s="18"/>
    </row>
    <row r="13" spans="1:11" x14ac:dyDescent="0.35">
      <c r="A13" s="35"/>
      <c r="B13" s="19">
        <v>17</v>
      </c>
      <c r="C13" s="20" t="s">
        <v>202</v>
      </c>
      <c r="D13" s="21"/>
      <c r="E13" s="21"/>
      <c r="F13" s="22"/>
      <c r="G13" s="22"/>
      <c r="H13" s="22"/>
      <c r="I13" s="23">
        <v>8.3831018518518527E-2</v>
      </c>
      <c r="J13" s="24"/>
      <c r="K13" s="18">
        <f>I$14/I13*1000*$A$10</f>
        <v>1195.8304569929585</v>
      </c>
    </row>
    <row r="14" spans="1:11" x14ac:dyDescent="0.35">
      <c r="A14" s="35"/>
      <c r="B14" s="19" t="s">
        <v>263</v>
      </c>
      <c r="C14" s="26"/>
      <c r="D14" s="20"/>
      <c r="E14" s="20"/>
      <c r="F14" s="20"/>
      <c r="G14" s="20"/>
      <c r="H14" s="20"/>
      <c r="I14" s="23">
        <v>9.1134259259259262E-2</v>
      </c>
      <c r="J14" s="20"/>
      <c r="K14" s="18"/>
    </row>
    <row r="15" spans="1:11" x14ac:dyDescent="0.35">
      <c r="A15" s="35"/>
      <c r="B15" s="25">
        <v>107</v>
      </c>
      <c r="C15" s="26" t="s">
        <v>36</v>
      </c>
      <c r="D15" s="20"/>
      <c r="E15" s="20"/>
      <c r="F15" s="20"/>
      <c r="G15" s="20"/>
      <c r="H15" s="20"/>
      <c r="I15" s="23">
        <v>9.8518518518518519E-2</v>
      </c>
      <c r="J15" s="20"/>
      <c r="K15" s="18">
        <f t="shared" ref="K15:K21" si="1">I$14/I15*1000*$A$10</f>
        <v>1017.5516917293234</v>
      </c>
    </row>
    <row r="16" spans="1:11" x14ac:dyDescent="0.35">
      <c r="A16" s="35"/>
      <c r="B16" s="25">
        <v>120</v>
      </c>
      <c r="C16" s="26" t="s">
        <v>205</v>
      </c>
      <c r="D16" s="20"/>
      <c r="E16" s="20"/>
      <c r="F16" s="20"/>
      <c r="G16" s="20"/>
      <c r="H16" s="20"/>
      <c r="I16" s="23">
        <v>9.9571759259259263E-2</v>
      </c>
      <c r="J16" s="20"/>
      <c r="K16" s="18">
        <f t="shared" si="1"/>
        <v>1006.7883296524469</v>
      </c>
    </row>
    <row r="17" spans="1:11" x14ac:dyDescent="0.35">
      <c r="A17" s="35"/>
      <c r="B17" s="19">
        <v>126</v>
      </c>
      <c r="C17" s="26" t="s">
        <v>114</v>
      </c>
      <c r="D17" s="20"/>
      <c r="E17" s="20"/>
      <c r="F17" s="20"/>
      <c r="G17" s="20"/>
      <c r="H17" s="20"/>
      <c r="I17" s="23">
        <v>0.10042824074074075</v>
      </c>
      <c r="J17" s="20"/>
      <c r="K17" s="18">
        <f t="shared" si="1"/>
        <v>998.20214359801776</v>
      </c>
    </row>
    <row r="18" spans="1:11" x14ac:dyDescent="0.35">
      <c r="A18" s="35"/>
      <c r="B18" s="25">
        <v>146</v>
      </c>
      <c r="C18" s="130" t="s">
        <v>265</v>
      </c>
      <c r="D18" s="20"/>
      <c r="E18" s="20"/>
      <c r="F18" s="20"/>
      <c r="G18" s="20"/>
      <c r="H18" s="20"/>
      <c r="I18" s="23">
        <v>0.10190972222222222</v>
      </c>
      <c r="J18" s="20"/>
      <c r="K18" s="18">
        <f t="shared" si="1"/>
        <v>983.69108461101655</v>
      </c>
    </row>
    <row r="19" spans="1:11" s="35" customFormat="1" x14ac:dyDescent="0.35">
      <c r="B19" s="25"/>
      <c r="C19" s="26" t="s">
        <v>187</v>
      </c>
      <c r="D19" s="20"/>
      <c r="E19" s="20"/>
      <c r="F19" s="20"/>
      <c r="G19" s="20"/>
      <c r="H19" s="20"/>
      <c r="I19" s="23">
        <v>0.10497685185185185</v>
      </c>
      <c r="J19" s="20"/>
      <c r="K19" s="18">
        <f t="shared" si="1"/>
        <v>954.95038588754153</v>
      </c>
    </row>
    <row r="20" spans="1:11" x14ac:dyDescent="0.35">
      <c r="A20" s="35"/>
      <c r="B20" s="25">
        <v>208</v>
      </c>
      <c r="C20" s="26" t="s">
        <v>93</v>
      </c>
      <c r="D20" s="20"/>
      <c r="E20" s="20"/>
      <c r="F20" s="20"/>
      <c r="G20" s="20"/>
      <c r="H20" s="20"/>
      <c r="I20" s="23">
        <v>0.10960648148148149</v>
      </c>
      <c r="J20" s="20"/>
      <c r="K20" s="18">
        <f t="shared" si="1"/>
        <v>914.61457233368549</v>
      </c>
    </row>
    <row r="21" spans="1:11" x14ac:dyDescent="0.35">
      <c r="A21" s="35"/>
      <c r="B21" s="80">
        <v>246</v>
      </c>
      <c r="C21" s="34" t="s">
        <v>32</v>
      </c>
      <c r="D21" s="51"/>
      <c r="E21" s="51"/>
      <c r="F21" s="51"/>
      <c r="G21" s="51"/>
      <c r="H21" s="51"/>
      <c r="I21" s="52">
        <v>0.11524305555555554</v>
      </c>
      <c r="J21" s="51"/>
      <c r="K21" s="81">
        <f t="shared" si="1"/>
        <v>869.88048609018801</v>
      </c>
    </row>
  </sheetData>
  <mergeCells count="2">
    <mergeCell ref="B1:F1"/>
    <mergeCell ref="B10:F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31D32-18C4-4607-8582-9FFF8177463F}">
  <dimension ref="A1:G13"/>
  <sheetViews>
    <sheetView workbookViewId="0">
      <selection activeCell="G9" sqref="G9"/>
    </sheetView>
  </sheetViews>
  <sheetFormatPr baseColWidth="10" defaultRowHeight="14.5" x14ac:dyDescent="0.35"/>
  <cols>
    <col min="1" max="2" width="10.90625" style="35"/>
    <col min="3" max="3" width="33.1796875" style="35" customWidth="1"/>
    <col min="4" max="16384" width="10.90625" style="35"/>
  </cols>
  <sheetData>
    <row r="1" spans="1:7" ht="15.5" x14ac:dyDescent="0.35">
      <c r="A1" s="55">
        <v>0.9</v>
      </c>
      <c r="B1" s="145" t="s">
        <v>285</v>
      </c>
      <c r="C1" s="145"/>
      <c r="D1" s="1" t="s">
        <v>55</v>
      </c>
      <c r="E1" s="3" t="s">
        <v>286</v>
      </c>
      <c r="F1" s="4"/>
      <c r="G1" s="5" t="s">
        <v>0</v>
      </c>
    </row>
    <row r="2" spans="1:7" x14ac:dyDescent="0.35">
      <c r="B2" s="6" t="s">
        <v>1</v>
      </c>
      <c r="C2" s="7" t="s">
        <v>2</v>
      </c>
      <c r="D2" s="9"/>
      <c r="E2" s="10" t="s">
        <v>3</v>
      </c>
      <c r="F2" s="11"/>
      <c r="G2" s="12" t="s">
        <v>4</v>
      </c>
    </row>
    <row r="3" spans="1:7" x14ac:dyDescent="0.35">
      <c r="B3" s="19">
        <v>1</v>
      </c>
      <c r="C3" s="13" t="s">
        <v>287</v>
      </c>
      <c r="D3" s="15"/>
      <c r="E3" s="16">
        <v>3.3067129629629634E-2</v>
      </c>
      <c r="F3" s="17"/>
      <c r="G3" s="18"/>
    </row>
    <row r="4" spans="1:7" x14ac:dyDescent="0.35">
      <c r="B4" s="19">
        <v>12</v>
      </c>
      <c r="C4" s="20" t="s">
        <v>5</v>
      </c>
      <c r="D4" s="22"/>
      <c r="E4" s="23">
        <v>3.290509259259259E-2</v>
      </c>
      <c r="F4" s="24"/>
      <c r="G4" s="18">
        <f>$E$9/E4*900</f>
        <v>1047.836792120999</v>
      </c>
    </row>
    <row r="5" spans="1:7" x14ac:dyDescent="0.35">
      <c r="B5" s="19">
        <v>27</v>
      </c>
      <c r="C5" s="20" t="s">
        <v>123</v>
      </c>
      <c r="D5" s="22"/>
      <c r="E5" s="23">
        <v>3.4814814814814812E-2</v>
      </c>
      <c r="F5" s="24"/>
      <c r="G5" s="18">
        <f>$E$9/E5*900</f>
        <v>990.35904255319156</v>
      </c>
    </row>
    <row r="6" spans="1:7" x14ac:dyDescent="0.35">
      <c r="B6" s="19">
        <v>29</v>
      </c>
      <c r="C6" s="20" t="s">
        <v>6</v>
      </c>
      <c r="D6" s="22"/>
      <c r="E6" s="23">
        <v>3.5011574074074077E-2</v>
      </c>
      <c r="F6" s="24"/>
      <c r="G6" s="18">
        <f>$E$9/E6*900</f>
        <v>984.79338842975187</v>
      </c>
    </row>
    <row r="7" spans="1:7" x14ac:dyDescent="0.35">
      <c r="B7" s="19">
        <v>38</v>
      </c>
      <c r="C7" s="20" t="s">
        <v>113</v>
      </c>
      <c r="D7" s="22"/>
      <c r="E7" s="23">
        <v>3.5219907407407408E-2</v>
      </c>
      <c r="F7" s="24"/>
      <c r="G7" s="18">
        <f t="shared" ref="G7:G12" si="0">$E$9/E7*900</f>
        <v>978.96812356227395</v>
      </c>
    </row>
    <row r="8" spans="1:7" x14ac:dyDescent="0.35">
      <c r="B8" s="19">
        <v>84</v>
      </c>
      <c r="C8" s="20" t="s">
        <v>288</v>
      </c>
      <c r="D8" s="22"/>
      <c r="E8" s="23">
        <v>3.7777777777777778E-2</v>
      </c>
      <c r="F8" s="24"/>
      <c r="G8" s="18">
        <f t="shared" si="0"/>
        <v>912.6838235294116</v>
      </c>
    </row>
    <row r="9" spans="1:7" x14ac:dyDescent="0.35">
      <c r="B9" s="19" t="s">
        <v>144</v>
      </c>
      <c r="C9" s="26"/>
      <c r="D9" s="20"/>
      <c r="E9" s="23">
        <v>3.8310185185185183E-2</v>
      </c>
      <c r="F9" s="20"/>
      <c r="G9" s="18"/>
    </row>
    <row r="10" spans="1:7" x14ac:dyDescent="0.35">
      <c r="B10" s="19">
        <v>133</v>
      </c>
      <c r="C10" s="26" t="s">
        <v>32</v>
      </c>
      <c r="D10" s="20"/>
      <c r="E10" s="23">
        <v>3.9988425925925927E-2</v>
      </c>
      <c r="F10" s="20"/>
      <c r="G10" s="18">
        <f t="shared" si="0"/>
        <v>862.22865412445719</v>
      </c>
    </row>
    <row r="11" spans="1:7" x14ac:dyDescent="0.35">
      <c r="B11" s="19">
        <v>241</v>
      </c>
      <c r="C11" s="26" t="s">
        <v>24</v>
      </c>
      <c r="D11" s="20"/>
      <c r="E11" s="23">
        <v>4.3252314814814813E-2</v>
      </c>
      <c r="F11" s="20"/>
      <c r="G11" s="18">
        <f t="shared" si="0"/>
        <v>797.16350013379713</v>
      </c>
    </row>
    <row r="12" spans="1:7" x14ac:dyDescent="0.35">
      <c r="B12" s="19">
        <v>423</v>
      </c>
      <c r="C12" s="26" t="s">
        <v>189</v>
      </c>
      <c r="D12" s="20"/>
      <c r="E12" s="23">
        <v>4.8020833333333339E-2</v>
      </c>
      <c r="F12" s="20"/>
      <c r="G12" s="18">
        <f t="shared" si="0"/>
        <v>718.00433839479388</v>
      </c>
    </row>
    <row r="13" spans="1:7" x14ac:dyDescent="0.35">
      <c r="B13" s="80">
        <v>577</v>
      </c>
      <c r="C13" s="34" t="s">
        <v>261</v>
      </c>
      <c r="D13" s="51"/>
      <c r="E13" s="52">
        <v>5.2187499999999998E-2</v>
      </c>
      <c r="F13" s="51"/>
      <c r="G13" s="81">
        <f t="shared" ref="G13" si="1">$E$9/E13*900</f>
        <v>660.67864271457086</v>
      </c>
    </row>
  </sheetData>
  <mergeCells count="1">
    <mergeCell ref="B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7F7F8-6169-4EB1-B066-5A2ECAE296D7}">
  <dimension ref="A1:G32"/>
  <sheetViews>
    <sheetView workbookViewId="0">
      <selection activeCell="B26" sqref="B26:C26"/>
    </sheetView>
  </sheetViews>
  <sheetFormatPr baseColWidth="10" defaultRowHeight="14.5" x14ac:dyDescent="0.35"/>
  <cols>
    <col min="1" max="2" width="10.90625" style="35"/>
    <col min="3" max="3" width="64.54296875" style="35" bestFit="1" customWidth="1"/>
    <col min="4" max="16384" width="10.90625" style="35"/>
  </cols>
  <sheetData>
    <row r="1" spans="1:7" ht="15.5" x14ac:dyDescent="0.35">
      <c r="A1" s="84">
        <v>1.05</v>
      </c>
      <c r="B1" s="145" t="s">
        <v>276</v>
      </c>
      <c r="C1" s="145"/>
      <c r="D1" s="1" t="s">
        <v>59</v>
      </c>
      <c r="E1" s="3" t="s">
        <v>291</v>
      </c>
      <c r="F1" s="4"/>
      <c r="G1" s="5" t="s">
        <v>0</v>
      </c>
    </row>
    <row r="2" spans="1:7" x14ac:dyDescent="0.35">
      <c r="B2" s="63" t="s">
        <v>1</v>
      </c>
      <c r="C2" s="95" t="s">
        <v>2</v>
      </c>
      <c r="D2" s="37"/>
      <c r="E2" s="64" t="s">
        <v>3</v>
      </c>
      <c r="F2" s="97"/>
      <c r="G2" s="65" t="s">
        <v>4</v>
      </c>
    </row>
    <row r="3" spans="1:7" x14ac:dyDescent="0.35">
      <c r="B3" s="131">
        <v>1</v>
      </c>
      <c r="C3" s="57" t="s">
        <v>290</v>
      </c>
      <c r="D3" s="57"/>
      <c r="E3" s="110">
        <v>2.8159722222222183E-2</v>
      </c>
      <c r="F3" s="57"/>
      <c r="G3" s="132"/>
    </row>
    <row r="4" spans="1:7" x14ac:dyDescent="0.35">
      <c r="B4" s="133">
        <v>2</v>
      </c>
      <c r="C4" s="36" t="s">
        <v>292</v>
      </c>
      <c r="D4" s="36"/>
      <c r="E4" s="23">
        <v>2.82175925925926E-2</v>
      </c>
      <c r="F4" s="36"/>
      <c r="G4" s="105" t="s">
        <v>121</v>
      </c>
    </row>
    <row r="5" spans="1:7" x14ac:dyDescent="0.35">
      <c r="B5" s="133">
        <v>3</v>
      </c>
      <c r="C5" s="36" t="s">
        <v>311</v>
      </c>
      <c r="D5" s="36"/>
      <c r="E5" s="23">
        <v>2.8287037037036999E-2</v>
      </c>
      <c r="F5" s="36"/>
      <c r="G5" s="105">
        <f t="shared" ref="G5:G23" si="0">$E$8/E5*$A$1*1000</f>
        <v>1104.5621931260241</v>
      </c>
    </row>
    <row r="6" spans="1:7" x14ac:dyDescent="0.35">
      <c r="B6" s="133">
        <v>4</v>
      </c>
      <c r="C6" s="36" t="s">
        <v>310</v>
      </c>
      <c r="D6" s="36"/>
      <c r="E6" s="23">
        <v>2.8449074074074043E-2</v>
      </c>
      <c r="F6" s="36"/>
      <c r="G6" s="105">
        <f t="shared" si="0"/>
        <v>1098.2709519934915</v>
      </c>
    </row>
    <row r="7" spans="1:7" x14ac:dyDescent="0.35">
      <c r="B7" s="133">
        <v>5</v>
      </c>
      <c r="C7" s="36" t="s">
        <v>309</v>
      </c>
      <c r="D7" s="36"/>
      <c r="E7" s="23">
        <v>2.8726851851851809E-2</v>
      </c>
      <c r="F7" s="36"/>
      <c r="G7" s="105">
        <f t="shared" si="0"/>
        <v>1087.6510878323945</v>
      </c>
    </row>
    <row r="8" spans="1:7" x14ac:dyDescent="0.35">
      <c r="B8" s="133" t="s">
        <v>38</v>
      </c>
      <c r="C8" s="36"/>
      <c r="D8" s="36"/>
      <c r="E8" s="23">
        <v>2.9756944444444433E-2</v>
      </c>
      <c r="F8" s="36"/>
      <c r="G8" s="105"/>
    </row>
    <row r="9" spans="1:7" x14ac:dyDescent="0.35">
      <c r="B9" s="133">
        <v>7</v>
      </c>
      <c r="C9" s="36" t="s">
        <v>308</v>
      </c>
      <c r="D9" s="36"/>
      <c r="E9" s="23">
        <v>3.0289351851851887E-2</v>
      </c>
      <c r="F9" s="36"/>
      <c r="G9" s="105">
        <f t="shared" si="0"/>
        <v>1031.5437523882294</v>
      </c>
    </row>
    <row r="10" spans="1:7" x14ac:dyDescent="0.35">
      <c r="B10" s="133">
        <v>9</v>
      </c>
      <c r="C10" s="36" t="s">
        <v>307</v>
      </c>
      <c r="D10" s="36"/>
      <c r="E10" s="23">
        <v>3.2037037037036975E-2</v>
      </c>
      <c r="F10" s="36"/>
      <c r="G10" s="105">
        <f t="shared" si="0"/>
        <v>975.27095375722706</v>
      </c>
    </row>
    <row r="11" spans="1:7" x14ac:dyDescent="0.35">
      <c r="B11" s="133">
        <v>10</v>
      </c>
      <c r="C11" s="36" t="s">
        <v>306</v>
      </c>
      <c r="D11" s="36"/>
      <c r="E11" s="23">
        <v>3.2928240740740689E-2</v>
      </c>
      <c r="F11" s="36"/>
      <c r="G11" s="105">
        <f t="shared" si="0"/>
        <v>948.87521968365672</v>
      </c>
    </row>
    <row r="12" spans="1:7" x14ac:dyDescent="0.35">
      <c r="B12" s="133">
        <v>11</v>
      </c>
      <c r="C12" s="36" t="s">
        <v>305</v>
      </c>
      <c r="D12" s="36"/>
      <c r="E12" s="23">
        <v>3.3067129629629599E-2</v>
      </c>
      <c r="F12" s="36"/>
      <c r="G12" s="105">
        <f t="shared" si="0"/>
        <v>944.8897444872249</v>
      </c>
    </row>
    <row r="13" spans="1:7" x14ac:dyDescent="0.35">
      <c r="B13" s="133">
        <v>12</v>
      </c>
      <c r="C13" s="36" t="s">
        <v>304</v>
      </c>
      <c r="D13" s="36"/>
      <c r="E13" s="23">
        <v>3.3356481481481459E-2</v>
      </c>
      <c r="F13" s="36"/>
      <c r="G13" s="105">
        <f t="shared" si="0"/>
        <v>936.6932685634979</v>
      </c>
    </row>
    <row r="14" spans="1:7" x14ac:dyDescent="0.35">
      <c r="B14" s="133">
        <v>14</v>
      </c>
      <c r="C14" s="36" t="s">
        <v>303</v>
      </c>
      <c r="D14" s="36"/>
      <c r="E14" s="23">
        <v>3.4525462962962938E-2</v>
      </c>
      <c r="F14" s="36"/>
      <c r="G14" s="105" t="s">
        <v>121</v>
      </c>
    </row>
    <row r="15" spans="1:7" x14ac:dyDescent="0.35">
      <c r="B15" s="133">
        <v>15</v>
      </c>
      <c r="C15" s="36" t="s">
        <v>302</v>
      </c>
      <c r="D15" s="36"/>
      <c r="E15" s="23">
        <v>3.4710648148148115E-2</v>
      </c>
      <c r="F15" s="36"/>
      <c r="G15" s="105" t="s">
        <v>121</v>
      </c>
    </row>
    <row r="16" spans="1:7" x14ac:dyDescent="0.35">
      <c r="B16" s="133">
        <v>17</v>
      </c>
      <c r="C16" s="36" t="s">
        <v>301</v>
      </c>
      <c r="D16" s="36"/>
      <c r="E16" s="23">
        <v>3.5289351851851836E-2</v>
      </c>
      <c r="F16" s="36"/>
      <c r="G16" s="105">
        <f t="shared" si="0"/>
        <v>885.38865201705482</v>
      </c>
    </row>
    <row r="17" spans="1:7" x14ac:dyDescent="0.35">
      <c r="B17" s="133">
        <v>18</v>
      </c>
      <c r="C17" s="36" t="s">
        <v>300</v>
      </c>
      <c r="D17" s="36"/>
      <c r="E17" s="23">
        <v>3.5995370370370317E-2</v>
      </c>
      <c r="F17" s="36"/>
      <c r="G17" s="105" t="s">
        <v>121</v>
      </c>
    </row>
    <row r="18" spans="1:7" x14ac:dyDescent="0.35">
      <c r="B18" s="133">
        <v>20</v>
      </c>
      <c r="C18" s="36" t="s">
        <v>299</v>
      </c>
      <c r="D18" s="36"/>
      <c r="E18" s="23">
        <v>3.6759259259259214E-2</v>
      </c>
      <c r="F18" s="36"/>
      <c r="G18" s="105">
        <f t="shared" si="0"/>
        <v>849.98425692695287</v>
      </c>
    </row>
    <row r="19" spans="1:7" x14ac:dyDescent="0.35">
      <c r="B19" s="133">
        <v>30</v>
      </c>
      <c r="C19" s="36" t="s">
        <v>298</v>
      </c>
      <c r="D19" s="36"/>
      <c r="E19" s="23">
        <v>3.9942129629629564E-2</v>
      </c>
      <c r="F19" s="36"/>
      <c r="G19" s="105" t="s">
        <v>121</v>
      </c>
    </row>
    <row r="20" spans="1:7" x14ac:dyDescent="0.35">
      <c r="B20" s="133">
        <v>32</v>
      </c>
      <c r="C20" s="36" t="s">
        <v>297</v>
      </c>
      <c r="D20" s="36"/>
      <c r="E20" s="23">
        <v>4.0057870370370396E-2</v>
      </c>
      <c r="F20" s="36"/>
      <c r="G20" s="105" t="s">
        <v>121</v>
      </c>
    </row>
    <row r="21" spans="1:7" x14ac:dyDescent="0.35">
      <c r="B21" s="133">
        <v>39</v>
      </c>
      <c r="C21" s="36" t="s">
        <v>296</v>
      </c>
      <c r="D21" s="36"/>
      <c r="E21" s="23">
        <v>4.2407407407407394E-2</v>
      </c>
      <c r="F21" s="36"/>
      <c r="G21" s="105">
        <f t="shared" si="0"/>
        <v>736.77674672489093</v>
      </c>
    </row>
    <row r="22" spans="1:7" x14ac:dyDescent="0.35">
      <c r="B22" s="133">
        <v>41</v>
      </c>
      <c r="C22" s="36" t="s">
        <v>295</v>
      </c>
      <c r="D22" s="36"/>
      <c r="E22" s="23">
        <v>4.2766203703703709E-2</v>
      </c>
      <c r="F22" s="36"/>
      <c r="G22" s="105">
        <f t="shared" si="0"/>
        <v>730.59539918809173</v>
      </c>
    </row>
    <row r="23" spans="1:7" x14ac:dyDescent="0.35">
      <c r="B23" s="133">
        <v>43</v>
      </c>
      <c r="C23" s="36" t="s">
        <v>294</v>
      </c>
      <c r="D23" s="36"/>
      <c r="E23" s="23">
        <v>4.3055555555555569E-2</v>
      </c>
      <c r="F23" s="36"/>
      <c r="G23" s="105">
        <f t="shared" si="0"/>
        <v>725.68548387096723</v>
      </c>
    </row>
    <row r="24" spans="1:7" x14ac:dyDescent="0.35">
      <c r="B24" s="133">
        <v>46</v>
      </c>
      <c r="C24" s="36" t="s">
        <v>312</v>
      </c>
      <c r="D24" s="36"/>
      <c r="E24" s="23">
        <v>4.4224537037037048E-2</v>
      </c>
      <c r="F24" s="36"/>
      <c r="G24" s="105" t="s">
        <v>121</v>
      </c>
    </row>
    <row r="25" spans="1:7" x14ac:dyDescent="0.35">
      <c r="B25" s="134">
        <v>56</v>
      </c>
      <c r="C25" s="107" t="s">
        <v>293</v>
      </c>
      <c r="D25" s="107"/>
      <c r="E25" s="52">
        <v>5.114583333333339E-2</v>
      </c>
      <c r="F25" s="107"/>
      <c r="G25" s="54" t="s">
        <v>121</v>
      </c>
    </row>
    <row r="26" spans="1:7" ht="15.5" x14ac:dyDescent="0.35">
      <c r="A26" s="84">
        <v>0.9</v>
      </c>
      <c r="B26" s="145" t="s">
        <v>276</v>
      </c>
      <c r="C26" s="145"/>
      <c r="D26" s="1" t="s">
        <v>28</v>
      </c>
      <c r="E26" s="3" t="s">
        <v>161</v>
      </c>
      <c r="F26" s="4"/>
      <c r="G26" s="5" t="s">
        <v>0</v>
      </c>
    </row>
    <row r="27" spans="1:7" x14ac:dyDescent="0.35">
      <c r="B27" s="63" t="s">
        <v>1</v>
      </c>
      <c r="C27" s="95" t="s">
        <v>2</v>
      </c>
      <c r="D27" s="37"/>
      <c r="E27" s="64" t="s">
        <v>3</v>
      </c>
      <c r="F27" s="97"/>
      <c r="G27" s="65" t="s">
        <v>4</v>
      </c>
    </row>
    <row r="28" spans="1:7" x14ac:dyDescent="0.35">
      <c r="B28" s="131" t="s">
        <v>313</v>
      </c>
      <c r="C28" s="57" t="s">
        <v>314</v>
      </c>
      <c r="D28" s="57"/>
      <c r="E28" s="110">
        <v>1.4363425925925877E-2</v>
      </c>
      <c r="F28" s="57"/>
      <c r="G28" s="136">
        <f>$E$28/E28*$A$26*1000</f>
        <v>900</v>
      </c>
    </row>
    <row r="29" spans="1:7" x14ac:dyDescent="0.35">
      <c r="B29" s="133">
        <v>5</v>
      </c>
      <c r="C29" s="36" t="s">
        <v>318</v>
      </c>
      <c r="D29" s="36"/>
      <c r="E29" s="23">
        <v>1.5949074074074032E-2</v>
      </c>
      <c r="F29" s="36"/>
      <c r="G29" s="137">
        <f t="shared" ref="G29:G32" si="1">$E$28/E29*$A$26*1000</f>
        <v>810.52249637155228</v>
      </c>
    </row>
    <row r="30" spans="1:7" x14ac:dyDescent="0.35">
      <c r="B30" s="133">
        <v>7</v>
      </c>
      <c r="C30" s="36" t="s">
        <v>317</v>
      </c>
      <c r="D30" s="36"/>
      <c r="E30" s="23">
        <v>1.6157407407407398E-2</v>
      </c>
      <c r="F30" s="36"/>
      <c r="G30" s="137">
        <f t="shared" si="1"/>
        <v>800.07163323782015</v>
      </c>
    </row>
    <row r="31" spans="1:7" x14ac:dyDescent="0.35">
      <c r="B31" s="133">
        <v>9</v>
      </c>
      <c r="C31" s="36" t="s">
        <v>315</v>
      </c>
      <c r="D31" s="36"/>
      <c r="E31" s="23">
        <v>1.7164351851851833E-2</v>
      </c>
      <c r="F31" s="36"/>
      <c r="G31" s="137">
        <f t="shared" si="1"/>
        <v>753.13553607552092</v>
      </c>
    </row>
    <row r="32" spans="1:7" x14ac:dyDescent="0.35">
      <c r="B32" s="134">
        <v>15</v>
      </c>
      <c r="C32" s="107" t="s">
        <v>316</v>
      </c>
      <c r="D32" s="107"/>
      <c r="E32" s="52">
        <v>2.8611111111111143E-2</v>
      </c>
      <c r="F32" s="107"/>
      <c r="G32" s="138">
        <f t="shared" si="1"/>
        <v>451.82038834951248</v>
      </c>
    </row>
  </sheetData>
  <mergeCells count="2">
    <mergeCell ref="B1:C1"/>
    <mergeCell ref="B26:C26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97F8D-D2E2-4CC7-A296-0B800823404D}">
  <dimension ref="A1:G28"/>
  <sheetViews>
    <sheetView topLeftCell="A7" zoomScaleNormal="100" workbookViewId="0">
      <selection activeCell="G25" sqref="G25"/>
    </sheetView>
  </sheetViews>
  <sheetFormatPr baseColWidth="10" defaultRowHeight="14.5" x14ac:dyDescent="0.35"/>
  <cols>
    <col min="1" max="2" width="10.90625" style="35"/>
    <col min="3" max="3" width="30" style="35" customWidth="1"/>
    <col min="4" max="16384" width="10.90625" style="35"/>
  </cols>
  <sheetData>
    <row r="1" spans="1:7" ht="15.5" x14ac:dyDescent="0.35">
      <c r="A1" s="84">
        <v>0.9</v>
      </c>
      <c r="B1" s="145" t="s">
        <v>284</v>
      </c>
      <c r="C1" s="145"/>
      <c r="D1" s="1" t="s">
        <v>321</v>
      </c>
      <c r="E1" s="3" t="s">
        <v>277</v>
      </c>
      <c r="F1" s="4"/>
      <c r="G1" s="5" t="s">
        <v>0</v>
      </c>
    </row>
    <row r="2" spans="1:7" x14ac:dyDescent="0.35">
      <c r="B2" s="63" t="s">
        <v>1</v>
      </c>
      <c r="C2" s="95" t="s">
        <v>2</v>
      </c>
      <c r="D2" s="37"/>
      <c r="E2" s="64" t="s">
        <v>3</v>
      </c>
      <c r="F2" s="97"/>
      <c r="G2" s="65" t="s">
        <v>4</v>
      </c>
    </row>
    <row r="3" spans="1:7" x14ac:dyDescent="0.35">
      <c r="B3" s="98">
        <v>1</v>
      </c>
      <c r="C3" s="99" t="s">
        <v>16</v>
      </c>
      <c r="D3" s="100"/>
      <c r="E3" s="110">
        <v>3.7500000000000003E-3</v>
      </c>
      <c r="F3" s="102"/>
      <c r="G3" s="103">
        <f>$E$5/E3*1000*$A$1</f>
        <v>938.8888888888888</v>
      </c>
    </row>
    <row r="4" spans="1:7" x14ac:dyDescent="0.35">
      <c r="B4" s="104">
        <v>2</v>
      </c>
      <c r="C4" s="20" t="s">
        <v>322</v>
      </c>
      <c r="D4" s="22"/>
      <c r="E4" s="23">
        <v>3.7500000000000003E-3</v>
      </c>
      <c r="F4" s="24"/>
      <c r="G4" s="105">
        <f t="shared" ref="G4:G27" si="0">$E$5/E4*1000*$A$1</f>
        <v>938.8888888888888</v>
      </c>
    </row>
    <row r="5" spans="1:7" x14ac:dyDescent="0.35">
      <c r="B5" s="104" t="s">
        <v>331</v>
      </c>
      <c r="C5" s="26" t="s">
        <v>253</v>
      </c>
      <c r="D5" s="20"/>
      <c r="E5" s="23">
        <v>3.9120370370370368E-3</v>
      </c>
      <c r="F5" s="20"/>
      <c r="G5" s="105">
        <f t="shared" si="0"/>
        <v>900</v>
      </c>
    </row>
    <row r="6" spans="1:7" x14ac:dyDescent="0.35">
      <c r="B6" s="33">
        <v>4</v>
      </c>
      <c r="C6" s="26" t="s">
        <v>216</v>
      </c>
      <c r="D6" s="20"/>
      <c r="E6" s="23">
        <v>3.9699074074074072E-3</v>
      </c>
      <c r="F6" s="20"/>
      <c r="G6" s="105">
        <f t="shared" si="0"/>
        <v>886.88046647230317</v>
      </c>
    </row>
    <row r="7" spans="1:7" x14ac:dyDescent="0.35">
      <c r="B7" s="33">
        <v>5</v>
      </c>
      <c r="C7" s="26" t="s">
        <v>98</v>
      </c>
      <c r="D7" s="20"/>
      <c r="E7" s="23">
        <v>4.0509259259259257E-3</v>
      </c>
      <c r="F7" s="20"/>
      <c r="G7" s="105">
        <f t="shared" si="0"/>
        <v>869.14285714285722</v>
      </c>
    </row>
    <row r="8" spans="1:7" x14ac:dyDescent="0.35">
      <c r="B8" s="33">
        <v>6</v>
      </c>
      <c r="C8" s="26" t="s">
        <v>18</v>
      </c>
      <c r="D8" s="20"/>
      <c r="E8" s="23">
        <v>4.108796296296297E-3</v>
      </c>
      <c r="F8" s="20"/>
      <c r="G8" s="105">
        <f t="shared" si="0"/>
        <v>856.90140845070391</v>
      </c>
    </row>
    <row r="9" spans="1:7" x14ac:dyDescent="0.35">
      <c r="B9" s="33">
        <v>7</v>
      </c>
      <c r="C9" s="26" t="s">
        <v>117</v>
      </c>
      <c r="D9" s="36"/>
      <c r="E9" s="23">
        <v>4.155092592592593E-3</v>
      </c>
      <c r="F9" s="36"/>
      <c r="G9" s="105">
        <f t="shared" si="0"/>
        <v>847.35376044568238</v>
      </c>
    </row>
    <row r="10" spans="1:7" x14ac:dyDescent="0.35">
      <c r="B10" s="33">
        <v>8</v>
      </c>
      <c r="C10" s="26" t="s">
        <v>22</v>
      </c>
      <c r="D10" s="36"/>
      <c r="E10" s="23">
        <v>4.1666666666666666E-3</v>
      </c>
      <c r="F10" s="36"/>
      <c r="G10" s="105">
        <f t="shared" si="0"/>
        <v>845</v>
      </c>
    </row>
    <row r="11" spans="1:7" x14ac:dyDescent="0.35">
      <c r="B11" s="33">
        <v>9</v>
      </c>
      <c r="C11" s="26" t="s">
        <v>323</v>
      </c>
      <c r="D11" s="36"/>
      <c r="E11" s="23">
        <v>4.2129629629629626E-3</v>
      </c>
      <c r="F11" s="36"/>
      <c r="G11" s="105">
        <f t="shared" si="0"/>
        <v>835.71428571428567</v>
      </c>
    </row>
    <row r="12" spans="1:7" x14ac:dyDescent="0.35">
      <c r="B12" s="33">
        <v>10</v>
      </c>
      <c r="C12" s="26" t="s">
        <v>41</v>
      </c>
      <c r="D12" s="36"/>
      <c r="E12" s="23">
        <v>4.2592592592592595E-3</v>
      </c>
      <c r="F12" s="36"/>
      <c r="G12" s="105">
        <f t="shared" si="0"/>
        <v>826.63043478260863</v>
      </c>
    </row>
    <row r="13" spans="1:7" x14ac:dyDescent="0.35">
      <c r="B13" s="33">
        <v>11</v>
      </c>
      <c r="C13" s="26" t="s">
        <v>324</v>
      </c>
      <c r="D13" s="36"/>
      <c r="E13" s="23">
        <v>4.4791666666666669E-3</v>
      </c>
      <c r="F13" s="36"/>
      <c r="G13" s="105">
        <f t="shared" si="0"/>
        <v>786.04651162790697</v>
      </c>
    </row>
    <row r="14" spans="1:7" x14ac:dyDescent="0.35">
      <c r="B14" s="33">
        <v>12</v>
      </c>
      <c r="C14" s="26" t="s">
        <v>25</v>
      </c>
      <c r="D14" s="36"/>
      <c r="E14" s="23">
        <v>4.5370370370370365E-3</v>
      </c>
      <c r="F14" s="36"/>
      <c r="G14" s="105">
        <f t="shared" si="0"/>
        <v>776.02040816326542</v>
      </c>
    </row>
    <row r="15" spans="1:7" x14ac:dyDescent="0.35">
      <c r="B15" s="33">
        <v>13</v>
      </c>
      <c r="C15" s="26" t="s">
        <v>325</v>
      </c>
      <c r="D15" s="36"/>
      <c r="E15" s="23">
        <v>4.5601851851851853E-3</v>
      </c>
      <c r="F15" s="36"/>
      <c r="G15" s="105">
        <f t="shared" si="0"/>
        <v>772.08121827411162</v>
      </c>
    </row>
    <row r="16" spans="1:7" x14ac:dyDescent="0.35">
      <c r="B16" s="33">
        <v>14</v>
      </c>
      <c r="C16" s="26" t="s">
        <v>326</v>
      </c>
      <c r="D16" s="36"/>
      <c r="E16" s="23">
        <v>4.6874999999999998E-3</v>
      </c>
      <c r="F16" s="36"/>
      <c r="G16" s="105">
        <f t="shared" si="0"/>
        <v>751.11111111111109</v>
      </c>
    </row>
    <row r="17" spans="2:7" x14ac:dyDescent="0.35">
      <c r="B17" s="33">
        <v>15</v>
      </c>
      <c r="C17" s="26" t="s">
        <v>327</v>
      </c>
      <c r="D17" s="36"/>
      <c r="E17" s="23">
        <v>4.7106481481481478E-3</v>
      </c>
      <c r="F17" s="36"/>
      <c r="G17" s="105">
        <f t="shared" si="0"/>
        <v>747.42014742014737</v>
      </c>
    </row>
    <row r="18" spans="2:7" x14ac:dyDescent="0.35">
      <c r="B18" s="33">
        <v>16</v>
      </c>
      <c r="C18" s="26" t="s">
        <v>282</v>
      </c>
      <c r="D18" s="36"/>
      <c r="E18" s="23">
        <v>4.7453703703703703E-3</v>
      </c>
      <c r="F18" s="36"/>
      <c r="G18" s="105">
        <f t="shared" si="0"/>
        <v>741.95121951219517</v>
      </c>
    </row>
    <row r="19" spans="2:7" x14ac:dyDescent="0.35">
      <c r="B19" s="33">
        <v>17</v>
      </c>
      <c r="C19" s="26" t="s">
        <v>189</v>
      </c>
      <c r="D19" s="36"/>
      <c r="E19" s="23">
        <v>4.7685185185185183E-3</v>
      </c>
      <c r="F19" s="36"/>
      <c r="G19" s="105">
        <f t="shared" si="0"/>
        <v>738.34951456310682</v>
      </c>
    </row>
    <row r="20" spans="2:7" x14ac:dyDescent="0.35">
      <c r="B20" s="33">
        <v>18</v>
      </c>
      <c r="C20" s="26" t="s">
        <v>193</v>
      </c>
      <c r="D20" s="36"/>
      <c r="E20" s="23">
        <v>4.8379629629629632E-3</v>
      </c>
      <c r="F20" s="36"/>
      <c r="G20" s="105">
        <f t="shared" si="0"/>
        <v>727.75119617224868</v>
      </c>
    </row>
    <row r="21" spans="2:7" x14ac:dyDescent="0.35">
      <c r="B21" s="33">
        <v>19</v>
      </c>
      <c r="C21" s="26" t="s">
        <v>46</v>
      </c>
      <c r="D21" s="36"/>
      <c r="E21" s="23">
        <v>4.9074074074074072E-3</v>
      </c>
      <c r="F21" s="36"/>
      <c r="G21" s="105">
        <f t="shared" si="0"/>
        <v>717.45283018867917</v>
      </c>
    </row>
    <row r="22" spans="2:7" x14ac:dyDescent="0.35">
      <c r="B22" s="33">
        <v>20</v>
      </c>
      <c r="C22" s="26" t="s">
        <v>328</v>
      </c>
      <c r="D22" s="36"/>
      <c r="E22" s="23">
        <v>4.9305555555555552E-3</v>
      </c>
      <c r="F22" s="36"/>
      <c r="G22" s="105">
        <f t="shared" si="0"/>
        <v>714.08450704225356</v>
      </c>
    </row>
    <row r="23" spans="2:7" x14ac:dyDescent="0.35">
      <c r="B23" s="33">
        <v>21</v>
      </c>
      <c r="C23" s="26" t="s">
        <v>212</v>
      </c>
      <c r="D23" s="36"/>
      <c r="E23" s="23">
        <v>4.9884259259259265E-3</v>
      </c>
      <c r="F23" s="36"/>
      <c r="G23" s="105">
        <f t="shared" si="0"/>
        <v>705.80046403712288</v>
      </c>
    </row>
    <row r="24" spans="2:7" x14ac:dyDescent="0.35">
      <c r="B24" s="33">
        <v>22</v>
      </c>
      <c r="C24" s="26" t="s">
        <v>213</v>
      </c>
      <c r="D24" s="36"/>
      <c r="E24" s="23">
        <v>4.9884259259259265E-3</v>
      </c>
      <c r="F24" s="36"/>
      <c r="G24" s="105">
        <f t="shared" si="0"/>
        <v>705.80046403712288</v>
      </c>
    </row>
    <row r="25" spans="2:7" x14ac:dyDescent="0.35">
      <c r="B25" s="33">
        <v>23</v>
      </c>
      <c r="C25" s="26" t="s">
        <v>329</v>
      </c>
      <c r="D25" s="36"/>
      <c r="E25" s="23">
        <v>5.2546296296296299E-3</v>
      </c>
      <c r="F25" s="36"/>
      <c r="G25" s="105">
        <f t="shared" si="0"/>
        <v>670.04405286343604</v>
      </c>
    </row>
    <row r="26" spans="2:7" x14ac:dyDescent="0.35">
      <c r="B26" s="33">
        <v>24</v>
      </c>
      <c r="C26" s="26" t="s">
        <v>202</v>
      </c>
      <c r="D26" s="36"/>
      <c r="E26" s="23">
        <v>5.2893518518518515E-3</v>
      </c>
      <c r="F26" s="36"/>
      <c r="G26" s="105">
        <f t="shared" si="0"/>
        <v>665.64551422319482</v>
      </c>
    </row>
    <row r="27" spans="2:7" x14ac:dyDescent="0.35">
      <c r="B27" s="53">
        <v>25</v>
      </c>
      <c r="C27" s="34" t="s">
        <v>330</v>
      </c>
      <c r="D27" s="107"/>
      <c r="E27" s="52">
        <v>6.0069444444444441E-3</v>
      </c>
      <c r="F27" s="107"/>
      <c r="G27" s="54">
        <f t="shared" si="0"/>
        <v>586.1271676300579</v>
      </c>
    </row>
    <row r="28" spans="2:7" x14ac:dyDescent="0.35">
      <c r="B28" s="36"/>
      <c r="C28" s="36"/>
      <c r="D28" s="36"/>
      <c r="E28" s="36"/>
      <c r="F28" s="36"/>
      <c r="G28" s="36"/>
    </row>
  </sheetData>
  <mergeCells count="1">
    <mergeCell ref="B1:C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8"/>
  <sheetViews>
    <sheetView workbookViewId="0">
      <selection activeCell="G5" sqref="G5:G6"/>
    </sheetView>
  </sheetViews>
  <sheetFormatPr baseColWidth="10" defaultRowHeight="14.5" x14ac:dyDescent="0.35"/>
  <cols>
    <col min="3" max="3" width="33.1796875" customWidth="1"/>
  </cols>
  <sheetData>
    <row r="1" spans="1:7" ht="15.5" x14ac:dyDescent="0.35">
      <c r="A1" s="55">
        <v>0.9</v>
      </c>
      <c r="B1" s="145" t="s">
        <v>278</v>
      </c>
      <c r="C1" s="145"/>
      <c r="D1" s="1" t="s">
        <v>55</v>
      </c>
      <c r="E1" s="3" t="s">
        <v>280</v>
      </c>
      <c r="F1" s="4"/>
      <c r="G1" s="5" t="s">
        <v>0</v>
      </c>
    </row>
    <row r="2" spans="1:7" x14ac:dyDescent="0.35">
      <c r="B2" s="6" t="s">
        <v>1</v>
      </c>
      <c r="C2" s="7" t="s">
        <v>2</v>
      </c>
      <c r="D2" s="9"/>
      <c r="E2" s="10" t="s">
        <v>3</v>
      </c>
      <c r="F2" s="11"/>
      <c r="G2" s="12" t="s">
        <v>4</v>
      </c>
    </row>
    <row r="3" spans="1:7" x14ac:dyDescent="0.35">
      <c r="B3" s="19">
        <v>1</v>
      </c>
      <c r="C3" s="13" t="s">
        <v>279</v>
      </c>
      <c r="D3" s="15"/>
      <c r="E3" s="16">
        <v>3.3067129629629634E-2</v>
      </c>
      <c r="F3" s="17"/>
      <c r="G3" s="18"/>
    </row>
    <row r="4" spans="1:7" x14ac:dyDescent="0.35">
      <c r="B4" s="19">
        <v>4</v>
      </c>
      <c r="C4" s="20" t="s">
        <v>202</v>
      </c>
      <c r="D4" s="22"/>
      <c r="E4" s="23">
        <v>3.4108796296296297E-2</v>
      </c>
      <c r="F4" s="24"/>
      <c r="G4" s="18">
        <f>$E$7/E4*900</f>
        <v>1081.4048184594501</v>
      </c>
    </row>
    <row r="5" spans="1:7" s="35" customFormat="1" x14ac:dyDescent="0.35">
      <c r="B5" s="19">
        <v>10</v>
      </c>
      <c r="C5" s="20" t="s">
        <v>282</v>
      </c>
      <c r="D5" s="22"/>
      <c r="E5" s="23">
        <v>3.5208333333333335E-2</v>
      </c>
      <c r="F5" s="24"/>
      <c r="G5" s="18">
        <f>$E$7/E5*900</f>
        <v>1047.6331360946745</v>
      </c>
    </row>
    <row r="6" spans="1:7" s="35" customFormat="1" x14ac:dyDescent="0.35">
      <c r="B6" s="19">
        <v>86</v>
      </c>
      <c r="C6" s="20" t="s">
        <v>17</v>
      </c>
      <c r="D6" s="22"/>
      <c r="E6" s="23">
        <v>4.0763888888888891E-2</v>
      </c>
      <c r="F6" s="24"/>
      <c r="G6" s="18">
        <f>$E$7/E6*900</f>
        <v>904.85519591141394</v>
      </c>
    </row>
    <row r="7" spans="1:7" x14ac:dyDescent="0.35">
      <c r="B7" s="19" t="s">
        <v>281</v>
      </c>
      <c r="C7" s="26"/>
      <c r="D7" s="20"/>
      <c r="E7" s="23">
        <v>4.0983796296296296E-2</v>
      </c>
      <c r="F7" s="20"/>
      <c r="G7" s="18"/>
    </row>
    <row r="8" spans="1:7" x14ac:dyDescent="0.35">
      <c r="B8" s="80">
        <v>287</v>
      </c>
      <c r="C8" s="34" t="s">
        <v>25</v>
      </c>
      <c r="D8" s="51"/>
      <c r="E8" s="52">
        <v>4.7928240740740737E-2</v>
      </c>
      <c r="F8" s="51"/>
      <c r="G8" s="81">
        <f t="shared" ref="G8" si="0">$E$7/E8*900</f>
        <v>769.59671576913797</v>
      </c>
    </row>
  </sheetData>
  <mergeCells count="1"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"/>
  <sheetViews>
    <sheetView workbookViewId="0">
      <selection activeCell="A6" sqref="A6"/>
    </sheetView>
  </sheetViews>
  <sheetFormatPr baseColWidth="10" defaultRowHeight="14.5" x14ac:dyDescent="0.35"/>
  <sheetData>
    <row r="1" spans="1:11" ht="15.5" x14ac:dyDescent="0.35">
      <c r="A1" s="56">
        <v>1</v>
      </c>
      <c r="B1" s="145" t="s">
        <v>7</v>
      </c>
      <c r="C1" s="145"/>
      <c r="D1" s="145"/>
      <c r="E1" s="145"/>
      <c r="F1" s="145"/>
      <c r="G1" s="1" t="s">
        <v>90</v>
      </c>
      <c r="H1" s="2"/>
      <c r="I1" s="3" t="s">
        <v>163</v>
      </c>
      <c r="J1" s="4"/>
      <c r="K1" s="5" t="s">
        <v>0</v>
      </c>
    </row>
    <row r="2" spans="1:11" x14ac:dyDescent="0.35">
      <c r="B2" s="6" t="s">
        <v>1</v>
      </c>
      <c r="C2" s="7" t="s">
        <v>2</v>
      </c>
      <c r="D2" s="7"/>
      <c r="E2" s="7"/>
      <c r="F2" s="8"/>
      <c r="G2" s="9"/>
      <c r="H2" s="8"/>
      <c r="I2" s="10" t="s">
        <v>3</v>
      </c>
      <c r="J2" s="11"/>
      <c r="K2" s="12" t="s">
        <v>4</v>
      </c>
    </row>
    <row r="3" spans="1:11" x14ac:dyDescent="0.35">
      <c r="B3" s="19" t="s">
        <v>9</v>
      </c>
      <c r="C3" s="13" t="s">
        <v>164</v>
      </c>
      <c r="D3" s="14"/>
      <c r="E3" s="14"/>
      <c r="F3" s="15"/>
      <c r="G3" s="15"/>
      <c r="H3" s="15"/>
      <c r="I3" s="16">
        <v>2.7893518518518519E-3</v>
      </c>
      <c r="J3" s="17"/>
      <c r="K3" s="18"/>
    </row>
    <row r="4" spans="1:11" x14ac:dyDescent="0.35">
      <c r="B4" s="47">
        <v>4</v>
      </c>
      <c r="C4" s="29" t="s">
        <v>115</v>
      </c>
      <c r="D4" s="48"/>
      <c r="E4" s="48"/>
      <c r="F4" s="49"/>
      <c r="G4" s="49"/>
      <c r="H4" s="49"/>
      <c r="I4" s="30">
        <v>3.2638888888888891E-3</v>
      </c>
      <c r="J4" s="50"/>
      <c r="K4" s="31">
        <f>I$3/I4*1000*A1</f>
        <v>854.60992907801415</v>
      </c>
    </row>
    <row r="6" spans="1:11" ht="15.5" x14ac:dyDescent="0.35">
      <c r="A6" s="55">
        <v>1.1000000000000001</v>
      </c>
      <c r="B6" s="145" t="s">
        <v>7</v>
      </c>
      <c r="C6" s="145"/>
      <c r="D6" s="145"/>
      <c r="E6" s="145"/>
      <c r="F6" s="145"/>
      <c r="G6" s="1" t="s">
        <v>8</v>
      </c>
      <c r="H6" s="2"/>
      <c r="I6" s="3" t="s">
        <v>91</v>
      </c>
      <c r="J6" s="4"/>
      <c r="K6" s="5" t="s">
        <v>0</v>
      </c>
    </row>
    <row r="7" spans="1:11" x14ac:dyDescent="0.35">
      <c r="B7" s="6" t="s">
        <v>1</v>
      </c>
      <c r="C7" s="7" t="s">
        <v>2</v>
      </c>
      <c r="D7" s="7"/>
      <c r="E7" s="7"/>
      <c r="F7" s="8"/>
      <c r="G7" s="9"/>
      <c r="H7" s="8"/>
      <c r="I7" s="10" t="s">
        <v>3</v>
      </c>
      <c r="J7" s="11"/>
      <c r="K7" s="12" t="s">
        <v>4</v>
      </c>
    </row>
    <row r="8" spans="1:11" x14ac:dyDescent="0.35">
      <c r="B8" s="88" t="s">
        <v>162</v>
      </c>
      <c r="C8" s="89" t="s">
        <v>21</v>
      </c>
      <c r="D8" s="90"/>
      <c r="E8" s="90"/>
      <c r="F8" s="91"/>
      <c r="G8" s="91"/>
      <c r="H8" s="91"/>
      <c r="I8" s="92">
        <v>1.2268518518518519E-2</v>
      </c>
      <c r="J8" s="93"/>
      <c r="K8" s="94">
        <v>1100</v>
      </c>
    </row>
  </sheetData>
  <mergeCells count="2">
    <mergeCell ref="B1:F1"/>
    <mergeCell ref="B6:F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7"/>
  <sheetViews>
    <sheetView topLeftCell="A5" workbookViewId="0">
      <selection activeCell="B9" sqref="B9"/>
    </sheetView>
  </sheetViews>
  <sheetFormatPr baseColWidth="10" defaultRowHeight="14.5" x14ac:dyDescent="0.35"/>
  <cols>
    <col min="3" max="3" width="33.81640625" bestFit="1" customWidth="1"/>
  </cols>
  <sheetData>
    <row r="1" spans="1:7" ht="15.5" x14ac:dyDescent="0.35">
      <c r="A1" s="84">
        <v>1.05</v>
      </c>
      <c r="B1" s="145" t="s">
        <v>69</v>
      </c>
      <c r="C1" s="145"/>
      <c r="D1" s="1" t="s">
        <v>124</v>
      </c>
      <c r="E1" s="3" t="s">
        <v>127</v>
      </c>
      <c r="F1" s="4"/>
      <c r="G1" s="5" t="s">
        <v>0</v>
      </c>
    </row>
    <row r="2" spans="1:7" x14ac:dyDescent="0.35">
      <c r="A2" s="35"/>
      <c r="B2" s="6" t="s">
        <v>1</v>
      </c>
      <c r="C2" s="7" t="s">
        <v>2</v>
      </c>
      <c r="D2" s="9"/>
      <c r="E2" s="10" t="s">
        <v>3</v>
      </c>
      <c r="F2" s="11"/>
      <c r="G2" s="12" t="s">
        <v>4</v>
      </c>
    </row>
    <row r="3" spans="1:7" x14ac:dyDescent="0.35">
      <c r="A3" s="35"/>
      <c r="B3" s="19">
        <v>1</v>
      </c>
      <c r="C3" s="13" t="s">
        <v>126</v>
      </c>
      <c r="D3" s="15"/>
      <c r="E3" s="16">
        <v>2.8530092592592593E-2</v>
      </c>
      <c r="F3" s="17"/>
      <c r="G3" s="18">
        <f>E$5/E3*1000*$A$1</f>
        <v>1077.687626774848</v>
      </c>
    </row>
    <row r="4" spans="1:7" x14ac:dyDescent="0.35">
      <c r="A4" s="35"/>
      <c r="B4" s="19">
        <v>3</v>
      </c>
      <c r="C4" s="20" t="s">
        <v>78</v>
      </c>
      <c r="D4" s="22"/>
      <c r="E4" s="23">
        <v>2.9212962962962965E-2</v>
      </c>
      <c r="F4" s="24"/>
      <c r="G4" s="18">
        <f>E$5/E4*1000*$A$1</f>
        <v>1052.4960380348653</v>
      </c>
    </row>
    <row r="5" spans="1:7" x14ac:dyDescent="0.35">
      <c r="A5" s="35"/>
      <c r="B5" s="19" t="s">
        <v>95</v>
      </c>
      <c r="C5" s="26" t="s">
        <v>76</v>
      </c>
      <c r="D5" s="20"/>
      <c r="E5" s="23">
        <v>2.9282407407407406E-2</v>
      </c>
      <c r="F5" s="20"/>
      <c r="G5" s="18">
        <f>E$5/E5*1000*$A$1</f>
        <v>1050</v>
      </c>
    </row>
    <row r="6" spans="1:7" x14ac:dyDescent="0.35">
      <c r="A6" s="35"/>
      <c r="B6" s="19">
        <v>5</v>
      </c>
      <c r="C6" s="26" t="s">
        <v>128</v>
      </c>
      <c r="D6" s="20"/>
      <c r="E6" s="23">
        <v>3.0358796296296297E-2</v>
      </c>
      <c r="F6" s="20"/>
      <c r="G6" s="18">
        <f>E$5/E6*1000*$A$1</f>
        <v>1012.7716355318338</v>
      </c>
    </row>
    <row r="7" spans="1:7" x14ac:dyDescent="0.35">
      <c r="A7" s="35"/>
      <c r="B7" s="25">
        <v>6</v>
      </c>
      <c r="C7" s="26" t="s">
        <v>129</v>
      </c>
      <c r="D7" s="20"/>
      <c r="E7" s="23">
        <v>3.0555555555555555E-2</v>
      </c>
      <c r="F7" s="20"/>
      <c r="G7" s="18">
        <f>E$5/E7*1000*$A$1</f>
        <v>1006.2500000000001</v>
      </c>
    </row>
    <row r="8" spans="1:7" x14ac:dyDescent="0.35">
      <c r="A8" s="35"/>
      <c r="B8" s="25">
        <v>7</v>
      </c>
      <c r="C8" s="26" t="s">
        <v>130</v>
      </c>
      <c r="D8" s="20"/>
      <c r="E8" s="23">
        <v>3.0648148148148147E-2</v>
      </c>
      <c r="F8" s="20"/>
      <c r="G8" s="18">
        <f t="shared" ref="G8:G17" si="0">E$5/E8*1000*$A$1</f>
        <v>1003.2099697885197</v>
      </c>
    </row>
    <row r="9" spans="1:7" s="35" customFormat="1" x14ac:dyDescent="0.35">
      <c r="B9" s="25">
        <v>8</v>
      </c>
      <c r="C9" s="26" t="s">
        <v>131</v>
      </c>
      <c r="D9" s="20"/>
      <c r="E9" s="23">
        <v>3.1469907407407412E-2</v>
      </c>
      <c r="F9" s="20"/>
      <c r="G9" s="18">
        <f t="shared" si="0"/>
        <v>977.01360794409698</v>
      </c>
    </row>
    <row r="10" spans="1:7" s="35" customFormat="1" x14ac:dyDescent="0.35">
      <c r="B10" s="25">
        <v>9</v>
      </c>
      <c r="C10" s="26" t="s">
        <v>111</v>
      </c>
      <c r="D10" s="20"/>
      <c r="E10" s="23">
        <v>3.1805555555555552E-2</v>
      </c>
      <c r="F10" s="20"/>
      <c r="G10" s="18">
        <f t="shared" si="0"/>
        <v>966.70305676855901</v>
      </c>
    </row>
    <row r="11" spans="1:7" s="35" customFormat="1" x14ac:dyDescent="0.35">
      <c r="B11" s="25">
        <v>10</v>
      </c>
      <c r="C11" s="26" t="s">
        <v>132</v>
      </c>
      <c r="D11" s="20"/>
      <c r="E11" s="23">
        <v>3.2916666666666664E-2</v>
      </c>
      <c r="F11" s="20"/>
      <c r="G11" s="18">
        <f t="shared" si="0"/>
        <v>934.07172995780604</v>
      </c>
    </row>
    <row r="12" spans="1:7" s="35" customFormat="1" x14ac:dyDescent="0.35">
      <c r="B12" s="25">
        <v>23</v>
      </c>
      <c r="C12" s="26" t="s">
        <v>148</v>
      </c>
      <c r="D12" s="20"/>
      <c r="E12" s="23">
        <v>3.8854166666666669E-2</v>
      </c>
      <c r="F12" s="20"/>
      <c r="G12" s="18">
        <f t="shared" si="0"/>
        <v>791.33154602323486</v>
      </c>
    </row>
    <row r="13" spans="1:7" s="35" customFormat="1" x14ac:dyDescent="0.35">
      <c r="B13" s="25">
        <v>30</v>
      </c>
      <c r="C13" s="26" t="s">
        <v>133</v>
      </c>
      <c r="D13" s="20"/>
      <c r="E13" s="23">
        <v>4.0555555555555553E-2</v>
      </c>
      <c r="F13" s="20"/>
      <c r="G13" s="18">
        <f t="shared" si="0"/>
        <v>758.13356164383561</v>
      </c>
    </row>
    <row r="14" spans="1:7" s="35" customFormat="1" x14ac:dyDescent="0.35">
      <c r="B14" s="25">
        <v>34</v>
      </c>
      <c r="C14" s="26" t="s">
        <v>134</v>
      </c>
      <c r="D14" s="20"/>
      <c r="E14" s="23">
        <v>4.0925925925925928E-2</v>
      </c>
      <c r="F14" s="20"/>
      <c r="G14" s="18">
        <f t="shared" si="0"/>
        <v>751.27262443438906</v>
      </c>
    </row>
    <row r="15" spans="1:7" s="35" customFormat="1" x14ac:dyDescent="0.35">
      <c r="B15" s="25">
        <v>37</v>
      </c>
      <c r="C15" s="26" t="s">
        <v>135</v>
      </c>
      <c r="D15" s="20"/>
      <c r="E15" s="23">
        <v>4.3101851851851856E-2</v>
      </c>
      <c r="F15" s="20"/>
      <c r="G15" s="18">
        <f t="shared" si="0"/>
        <v>713.3458646616541</v>
      </c>
    </row>
    <row r="16" spans="1:7" s="35" customFormat="1" x14ac:dyDescent="0.35">
      <c r="B16" s="25">
        <v>40</v>
      </c>
      <c r="C16" s="26" t="s">
        <v>137</v>
      </c>
      <c r="D16" s="20"/>
      <c r="E16" s="23">
        <v>4.4398148148148152E-2</v>
      </c>
      <c r="F16" s="20"/>
      <c r="G16" s="18">
        <f t="shared" si="0"/>
        <v>692.51824817518241</v>
      </c>
    </row>
    <row r="17" spans="1:7" x14ac:dyDescent="0.35">
      <c r="A17" s="35"/>
      <c r="B17" s="25">
        <v>41</v>
      </c>
      <c r="C17" s="26" t="s">
        <v>136</v>
      </c>
      <c r="D17" s="20"/>
      <c r="E17" s="23">
        <v>4.4548611111111108E-2</v>
      </c>
      <c r="F17" s="20"/>
      <c r="G17" s="18">
        <f t="shared" si="0"/>
        <v>690.17926734216678</v>
      </c>
    </row>
    <row r="18" spans="1:7" x14ac:dyDescent="0.35">
      <c r="A18" s="35"/>
      <c r="B18" s="57"/>
      <c r="C18" s="57"/>
      <c r="D18" s="57"/>
      <c r="E18" s="57"/>
      <c r="F18" s="57"/>
      <c r="G18" s="57"/>
    </row>
    <row r="19" spans="1:7" ht="15.5" customHeight="1" x14ac:dyDescent="0.35">
      <c r="A19" s="55">
        <v>0.9</v>
      </c>
      <c r="B19" s="145" t="s">
        <v>69</v>
      </c>
      <c r="C19" s="145"/>
      <c r="D19" s="1" t="s">
        <v>125</v>
      </c>
      <c r="E19" s="3" t="s">
        <v>91</v>
      </c>
      <c r="F19" s="4"/>
      <c r="G19" s="5" t="s">
        <v>0</v>
      </c>
    </row>
    <row r="20" spans="1:7" x14ac:dyDescent="0.35">
      <c r="A20" s="35"/>
      <c r="B20" s="6" t="s">
        <v>1</v>
      </c>
      <c r="C20" s="7" t="s">
        <v>2</v>
      </c>
      <c r="D20" s="9"/>
      <c r="E20" s="10" t="s">
        <v>3</v>
      </c>
      <c r="F20" s="11"/>
      <c r="G20" s="12" t="s">
        <v>4</v>
      </c>
    </row>
    <row r="21" spans="1:7" x14ac:dyDescent="0.35">
      <c r="A21" s="35"/>
      <c r="B21" s="82">
        <v>1</v>
      </c>
      <c r="C21" s="13" t="s">
        <v>138</v>
      </c>
      <c r="D21" s="15"/>
      <c r="E21" s="16">
        <v>1.0972222222222223E-2</v>
      </c>
      <c r="F21" s="17"/>
      <c r="G21" s="83">
        <f>E$22/E21*1000*$A$19</f>
        <v>916.13924050632909</v>
      </c>
    </row>
    <row r="22" spans="1:7" x14ac:dyDescent="0.35">
      <c r="A22" s="35"/>
      <c r="B22" s="19" t="s">
        <v>92</v>
      </c>
      <c r="C22" s="26"/>
      <c r="D22" s="20"/>
      <c r="E22" s="23">
        <v>1.1168981481481481E-2</v>
      </c>
      <c r="F22" s="20"/>
      <c r="G22" s="18"/>
    </row>
    <row r="23" spans="1:7" s="35" customFormat="1" x14ac:dyDescent="0.35">
      <c r="B23" s="19">
        <v>4</v>
      </c>
      <c r="C23" s="26" t="s">
        <v>139</v>
      </c>
      <c r="D23" s="20"/>
      <c r="E23" s="23">
        <v>1.2210648148148146E-2</v>
      </c>
      <c r="F23" s="20"/>
      <c r="G23" s="18">
        <f t="shared" ref="G23:G26" si="1">E$22/E23*1000*$A$19</f>
        <v>823.22274881516603</v>
      </c>
    </row>
    <row r="24" spans="1:7" s="35" customFormat="1" x14ac:dyDescent="0.35">
      <c r="B24" s="19">
        <v>5</v>
      </c>
      <c r="C24" s="26" t="s">
        <v>140</v>
      </c>
      <c r="D24" s="20"/>
      <c r="E24" s="23">
        <v>1.2627314814814815E-2</v>
      </c>
      <c r="F24" s="20"/>
      <c r="G24" s="18">
        <f t="shared" si="1"/>
        <v>796.05866177818507</v>
      </c>
    </row>
    <row r="25" spans="1:7" s="35" customFormat="1" x14ac:dyDescent="0.35">
      <c r="B25" s="19">
        <v>10</v>
      </c>
      <c r="C25" s="26" t="s">
        <v>141</v>
      </c>
      <c r="D25" s="20"/>
      <c r="E25" s="23">
        <v>1.3449074074074073E-2</v>
      </c>
      <c r="F25" s="20"/>
      <c r="G25" s="18">
        <f t="shared" si="1"/>
        <v>747.41824440619621</v>
      </c>
    </row>
    <row r="26" spans="1:7" s="35" customFormat="1" x14ac:dyDescent="0.35">
      <c r="B26" s="19">
        <v>14</v>
      </c>
      <c r="C26" s="26" t="s">
        <v>142</v>
      </c>
      <c r="D26" s="20"/>
      <c r="E26" s="23">
        <v>1.622685185185185E-2</v>
      </c>
      <c r="F26" s="20"/>
      <c r="G26" s="18">
        <f t="shared" si="1"/>
        <v>619.47218259629096</v>
      </c>
    </row>
    <row r="27" spans="1:7" x14ac:dyDescent="0.35">
      <c r="A27" s="35"/>
      <c r="B27" s="47">
        <v>16</v>
      </c>
      <c r="C27" s="28" t="s">
        <v>143</v>
      </c>
      <c r="D27" s="29"/>
      <c r="E27" s="30">
        <v>1.667824074074074E-2</v>
      </c>
      <c r="F27" s="29"/>
      <c r="G27" s="31">
        <f>E$22/E27*1000*$A$19</f>
        <v>602.70645385149203</v>
      </c>
    </row>
  </sheetData>
  <mergeCells count="2">
    <mergeCell ref="B1:C1"/>
    <mergeCell ref="B19:C1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9"/>
  <sheetViews>
    <sheetView workbookViewId="0">
      <selection activeCell="G6" sqref="G6"/>
    </sheetView>
  </sheetViews>
  <sheetFormatPr baseColWidth="10" defaultRowHeight="14.5" x14ac:dyDescent="0.35"/>
  <cols>
    <col min="1" max="2" width="10.90625" style="35"/>
    <col min="3" max="3" width="33.81640625" style="35" customWidth="1"/>
    <col min="4" max="16384" width="10.90625" style="35"/>
  </cols>
  <sheetData>
    <row r="1" spans="1:7" ht="15.5" x14ac:dyDescent="0.35">
      <c r="A1" s="84">
        <v>1.05</v>
      </c>
      <c r="B1" s="145" t="s">
        <v>149</v>
      </c>
      <c r="C1" s="145"/>
      <c r="D1" s="1"/>
      <c r="E1" s="3" t="s">
        <v>150</v>
      </c>
      <c r="F1" s="4"/>
      <c r="G1" s="5" t="s">
        <v>0</v>
      </c>
    </row>
    <row r="2" spans="1:7" x14ac:dyDescent="0.35">
      <c r="B2" s="6" t="s">
        <v>1</v>
      </c>
      <c r="C2" s="7" t="s">
        <v>2</v>
      </c>
      <c r="D2" s="9"/>
      <c r="E2" s="10" t="s">
        <v>3</v>
      </c>
      <c r="F2" s="11"/>
      <c r="G2" s="12" t="s">
        <v>4</v>
      </c>
    </row>
    <row r="3" spans="1:7" x14ac:dyDescent="0.35">
      <c r="B3" s="19">
        <v>1</v>
      </c>
      <c r="C3" s="13" t="s">
        <v>151</v>
      </c>
      <c r="D3" s="15"/>
      <c r="E3" s="16">
        <v>3.3171296296296296E-2</v>
      </c>
      <c r="F3" s="17"/>
      <c r="G3" s="18"/>
    </row>
    <row r="4" spans="1:7" x14ac:dyDescent="0.35">
      <c r="B4" s="19" t="s">
        <v>71</v>
      </c>
      <c r="C4" s="26"/>
      <c r="D4" s="20"/>
      <c r="E4" s="23">
        <v>3.7465277777777778E-2</v>
      </c>
      <c r="F4" s="20"/>
      <c r="G4" s="18"/>
    </row>
    <row r="5" spans="1:7" x14ac:dyDescent="0.35">
      <c r="B5" s="19">
        <v>6</v>
      </c>
      <c r="C5" s="26" t="s">
        <v>152</v>
      </c>
      <c r="D5" s="20"/>
      <c r="E5" s="23">
        <v>3.7511574074074072E-2</v>
      </c>
      <c r="F5" s="20"/>
      <c r="G5" s="18">
        <f>E$4/E5*1000*$A$1</f>
        <v>1048.7041036717064</v>
      </c>
    </row>
    <row r="6" spans="1:7" x14ac:dyDescent="0.35">
      <c r="B6" s="19">
        <v>20</v>
      </c>
      <c r="C6" s="26" t="s">
        <v>96</v>
      </c>
      <c r="D6" s="20"/>
      <c r="E6" s="23">
        <v>4.1493055555555554E-2</v>
      </c>
      <c r="F6" s="20"/>
      <c r="G6" s="18">
        <f>E$4/E6*1000*$A$1</f>
        <v>948.07531380753142</v>
      </c>
    </row>
    <row r="7" spans="1:7" x14ac:dyDescent="0.35">
      <c r="B7" s="25">
        <v>27</v>
      </c>
      <c r="C7" s="26" t="s">
        <v>105</v>
      </c>
      <c r="D7" s="20"/>
      <c r="E7" s="23">
        <v>4.4664351851851851E-2</v>
      </c>
      <c r="F7" s="20"/>
      <c r="G7" s="18">
        <f>E$4/E7*1000*$A$1</f>
        <v>880.75926405804603</v>
      </c>
    </row>
    <row r="8" spans="1:7" x14ac:dyDescent="0.35">
      <c r="B8" s="25">
        <v>52</v>
      </c>
      <c r="C8" s="26" t="s">
        <v>153</v>
      </c>
      <c r="D8" s="20"/>
      <c r="E8" s="23">
        <v>6.1898148148148147E-2</v>
      </c>
      <c r="F8" s="20"/>
      <c r="G8" s="18">
        <f>E$4/E8*1000*$A$1</f>
        <v>635.53664921465986</v>
      </c>
    </row>
    <row r="9" spans="1:7" x14ac:dyDescent="0.35">
      <c r="B9" s="57"/>
      <c r="C9" s="57"/>
      <c r="D9" s="57"/>
      <c r="E9" s="57"/>
      <c r="F9" s="57"/>
      <c r="G9" s="57"/>
    </row>
  </sheetData>
  <mergeCells count="1">
    <mergeCell ref="B1:C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9"/>
  <sheetViews>
    <sheetView workbookViewId="0">
      <selection activeCell="D13" sqref="D13"/>
    </sheetView>
  </sheetViews>
  <sheetFormatPr baseColWidth="10" defaultRowHeight="14.5" x14ac:dyDescent="0.35"/>
  <cols>
    <col min="1" max="2" width="10.90625" style="35"/>
    <col min="3" max="3" width="30" style="35" customWidth="1"/>
    <col min="4" max="16384" width="10.90625" style="35"/>
  </cols>
  <sheetData>
    <row r="1" spans="1:7" ht="15.5" x14ac:dyDescent="0.35">
      <c r="A1" s="55">
        <v>0.9</v>
      </c>
      <c r="B1" s="145" t="s">
        <v>145</v>
      </c>
      <c r="C1" s="145"/>
      <c r="D1" s="1" t="s">
        <v>55</v>
      </c>
      <c r="E1" s="3" t="s">
        <v>146</v>
      </c>
      <c r="F1" s="4"/>
      <c r="G1" s="5" t="s">
        <v>0</v>
      </c>
    </row>
    <row r="2" spans="1:7" x14ac:dyDescent="0.35">
      <c r="B2" s="6" t="s">
        <v>1</v>
      </c>
      <c r="C2" s="7" t="s">
        <v>2</v>
      </c>
      <c r="D2" s="9"/>
      <c r="E2" s="10" t="s">
        <v>3</v>
      </c>
      <c r="F2" s="11"/>
      <c r="G2" s="12" t="s">
        <v>4</v>
      </c>
    </row>
    <row r="3" spans="1:7" x14ac:dyDescent="0.35">
      <c r="B3" s="19">
        <v>1</v>
      </c>
      <c r="C3" s="13" t="s">
        <v>54</v>
      </c>
      <c r="D3" s="15"/>
      <c r="E3" s="16">
        <v>2.9675925925925925E-2</v>
      </c>
      <c r="F3" s="17"/>
      <c r="G3" s="18"/>
    </row>
    <row r="4" spans="1:7" x14ac:dyDescent="0.35">
      <c r="B4" s="19">
        <v>7</v>
      </c>
      <c r="C4" s="20" t="s">
        <v>41</v>
      </c>
      <c r="D4" s="22"/>
      <c r="E4" s="23">
        <v>3.1967592592592589E-2</v>
      </c>
      <c r="F4" s="24"/>
      <c r="G4" s="18">
        <f>$E$8/E4*900</f>
        <v>1074.0043446777697</v>
      </c>
    </row>
    <row r="5" spans="1:7" x14ac:dyDescent="0.35">
      <c r="B5" s="19">
        <v>18</v>
      </c>
      <c r="C5" s="20" t="s">
        <v>123</v>
      </c>
      <c r="D5" s="22"/>
      <c r="E5" s="23">
        <v>3.3159722222222222E-2</v>
      </c>
      <c r="F5" s="24"/>
      <c r="G5" s="18">
        <f t="shared" ref="G5:G7" si="0">$E$8/E5*900</f>
        <v>1035.3926701570679</v>
      </c>
    </row>
    <row r="6" spans="1:7" x14ac:dyDescent="0.35">
      <c r="B6" s="19">
        <v>43</v>
      </c>
      <c r="C6" s="20" t="s">
        <v>37</v>
      </c>
      <c r="D6" s="22"/>
      <c r="E6" s="23">
        <v>3.4953703703703702E-2</v>
      </c>
      <c r="F6" s="24"/>
      <c r="G6" s="18">
        <f t="shared" si="0"/>
        <v>982.25165562913901</v>
      </c>
    </row>
    <row r="7" spans="1:7" x14ac:dyDescent="0.35">
      <c r="B7" s="19">
        <v>104</v>
      </c>
      <c r="C7" s="20" t="s">
        <v>17</v>
      </c>
      <c r="D7" s="22"/>
      <c r="E7" s="23">
        <v>3.8090277777777778E-2</v>
      </c>
      <c r="F7" s="24"/>
      <c r="G7" s="18">
        <f t="shared" si="0"/>
        <v>901.36736554238837</v>
      </c>
    </row>
    <row r="8" spans="1:7" x14ac:dyDescent="0.35">
      <c r="B8" s="19" t="s">
        <v>147</v>
      </c>
      <c r="C8" s="26"/>
      <c r="D8" s="20"/>
      <c r="E8" s="23">
        <v>3.8148148148148146E-2</v>
      </c>
      <c r="F8" s="20"/>
      <c r="G8" s="18"/>
    </row>
    <row r="9" spans="1:7" x14ac:dyDescent="0.35">
      <c r="B9" s="80">
        <v>221</v>
      </c>
      <c r="C9" s="34" t="s">
        <v>122</v>
      </c>
      <c r="D9" s="51"/>
      <c r="E9" s="52">
        <v>4.1655092592592598E-2</v>
      </c>
      <c r="F9" s="51"/>
      <c r="G9" s="81">
        <f t="shared" ref="G9" si="1">$E$8/E9*900</f>
        <v>824.22895248680175</v>
      </c>
    </row>
  </sheetData>
  <mergeCells count="1">
    <mergeCell ref="B1:C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1"/>
  <sheetViews>
    <sheetView workbookViewId="0">
      <selection activeCell="D13" sqref="D13"/>
    </sheetView>
  </sheetViews>
  <sheetFormatPr baseColWidth="10" defaultRowHeight="14.5" x14ac:dyDescent="0.35"/>
  <cols>
    <col min="1" max="2" width="10.90625" style="35"/>
    <col min="3" max="3" width="30" style="35" customWidth="1"/>
    <col min="4" max="16384" width="10.90625" style="35"/>
  </cols>
  <sheetData>
    <row r="1" spans="1:7" ht="15.5" x14ac:dyDescent="0.35">
      <c r="A1" s="55">
        <v>1</v>
      </c>
      <c r="B1" s="145" t="s">
        <v>154</v>
      </c>
      <c r="C1" s="145"/>
      <c r="D1" s="1" t="s">
        <v>155</v>
      </c>
      <c r="E1" s="3" t="s">
        <v>158</v>
      </c>
      <c r="F1" s="4"/>
      <c r="G1" s="5" t="s">
        <v>0</v>
      </c>
    </row>
    <row r="2" spans="1:7" x14ac:dyDescent="0.35">
      <c r="B2" s="6" t="s">
        <v>1</v>
      </c>
      <c r="C2" s="7" t="s">
        <v>2</v>
      </c>
      <c r="D2" s="9"/>
      <c r="E2" s="10" t="s">
        <v>3</v>
      </c>
      <c r="F2" s="11"/>
      <c r="G2" s="12" t="s">
        <v>4</v>
      </c>
    </row>
    <row r="3" spans="1:7" x14ac:dyDescent="0.35">
      <c r="B3" s="19">
        <v>1</v>
      </c>
      <c r="C3" s="13" t="s">
        <v>156</v>
      </c>
      <c r="D3" s="15"/>
      <c r="E3" s="16">
        <v>4.9282407407407407E-2</v>
      </c>
      <c r="F3" s="17"/>
      <c r="G3" s="18"/>
    </row>
    <row r="4" spans="1:7" x14ac:dyDescent="0.35">
      <c r="B4" s="19">
        <v>8</v>
      </c>
      <c r="C4" s="20" t="s">
        <v>21</v>
      </c>
      <c r="D4" s="22"/>
      <c r="E4" s="23">
        <v>5.378472222222222E-2</v>
      </c>
      <c r="F4" s="24"/>
      <c r="G4" s="18">
        <f t="shared" ref="G4:G11" si="0">$E$7/E4*1000</f>
        <v>1099.2037873897139</v>
      </c>
    </row>
    <row r="5" spans="1:7" x14ac:dyDescent="0.35">
      <c r="B5" s="19">
        <v>14</v>
      </c>
      <c r="C5" s="20" t="s">
        <v>5</v>
      </c>
      <c r="D5" s="22"/>
      <c r="E5" s="23">
        <v>5.6469907407407406E-2</v>
      </c>
      <c r="F5" s="24"/>
      <c r="G5" s="18">
        <f t="shared" si="0"/>
        <v>1046.9358475097356</v>
      </c>
    </row>
    <row r="6" spans="1:7" x14ac:dyDescent="0.35">
      <c r="B6" s="19">
        <v>38</v>
      </c>
      <c r="C6" s="20" t="s">
        <v>18</v>
      </c>
      <c r="D6" s="22"/>
      <c r="E6" s="23">
        <v>5.8865740740740739E-2</v>
      </c>
      <c r="F6" s="24"/>
      <c r="G6" s="18">
        <f t="shared" si="0"/>
        <v>1004.325599685411</v>
      </c>
    </row>
    <row r="7" spans="1:7" x14ac:dyDescent="0.35">
      <c r="B7" s="19" t="s">
        <v>157</v>
      </c>
      <c r="C7" s="26"/>
      <c r="D7" s="20"/>
      <c r="E7" s="23">
        <v>5.9120370370370372E-2</v>
      </c>
      <c r="F7" s="20"/>
      <c r="G7" s="18">
        <f t="shared" si="0"/>
        <v>1000</v>
      </c>
    </row>
    <row r="8" spans="1:7" x14ac:dyDescent="0.35">
      <c r="B8" s="19">
        <v>72</v>
      </c>
      <c r="C8" s="26" t="s">
        <v>11</v>
      </c>
      <c r="D8" s="20"/>
      <c r="E8" s="23">
        <v>6.2337962962962963E-2</v>
      </c>
      <c r="F8" s="20"/>
      <c r="G8" s="18">
        <f t="shared" si="0"/>
        <v>948.38470107686601</v>
      </c>
    </row>
    <row r="9" spans="1:7" x14ac:dyDescent="0.35">
      <c r="B9" s="19">
        <v>134</v>
      </c>
      <c r="C9" s="26" t="s">
        <v>159</v>
      </c>
      <c r="D9" s="20"/>
      <c r="E9" s="23">
        <v>6.6944444444444445E-2</v>
      </c>
      <c r="F9" s="20"/>
      <c r="G9" s="18">
        <f t="shared" si="0"/>
        <v>883.12586445366526</v>
      </c>
    </row>
    <row r="10" spans="1:7" x14ac:dyDescent="0.35">
      <c r="B10" s="19">
        <v>160</v>
      </c>
      <c r="C10" s="26" t="s">
        <v>42</v>
      </c>
      <c r="D10" s="20"/>
      <c r="E10" s="23">
        <v>6.8877314814814808E-2</v>
      </c>
      <c r="F10" s="20"/>
      <c r="G10" s="18">
        <f t="shared" si="0"/>
        <v>858.34313560746102</v>
      </c>
    </row>
    <row r="11" spans="1:7" x14ac:dyDescent="0.35">
      <c r="B11" s="85">
        <v>227</v>
      </c>
      <c r="C11" s="34" t="s">
        <v>24</v>
      </c>
      <c r="D11" s="51"/>
      <c r="E11" s="52">
        <v>7.4780092592592592E-2</v>
      </c>
      <c r="F11" s="51"/>
      <c r="G11" s="81">
        <f t="shared" si="0"/>
        <v>790.58969199814283</v>
      </c>
    </row>
  </sheetData>
  <mergeCells count="1">
    <mergeCell ref="B1:C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G10"/>
  <sheetViews>
    <sheetView workbookViewId="0">
      <selection activeCell="C24" sqref="C24"/>
    </sheetView>
  </sheetViews>
  <sheetFormatPr baseColWidth="10" defaultRowHeight="14.5" x14ac:dyDescent="0.35"/>
  <cols>
    <col min="3" max="3" width="40.453125" customWidth="1"/>
  </cols>
  <sheetData>
    <row r="1" spans="2:7" ht="15.5" x14ac:dyDescent="0.35">
      <c r="B1" s="145" t="s">
        <v>61</v>
      </c>
      <c r="C1" s="145"/>
      <c r="D1" s="1" t="s">
        <v>55</v>
      </c>
      <c r="E1" s="3" t="s">
        <v>57</v>
      </c>
      <c r="F1" s="4"/>
      <c r="G1" s="5" t="s">
        <v>0</v>
      </c>
    </row>
    <row r="2" spans="2:7" x14ac:dyDescent="0.35">
      <c r="B2" s="6" t="s">
        <v>1</v>
      </c>
      <c r="C2" s="7" t="s">
        <v>2</v>
      </c>
      <c r="D2" s="9"/>
      <c r="E2" s="10" t="s">
        <v>3</v>
      </c>
      <c r="F2" s="11"/>
      <c r="G2" s="12" t="s">
        <v>4</v>
      </c>
    </row>
    <row r="3" spans="2:7" x14ac:dyDescent="0.35">
      <c r="B3" s="19">
        <v>1</v>
      </c>
      <c r="C3" s="13" t="s">
        <v>54</v>
      </c>
      <c r="D3" s="15"/>
      <c r="E3" s="16">
        <v>3.096064814814815E-2</v>
      </c>
      <c r="F3" s="17"/>
      <c r="G3" s="18"/>
    </row>
    <row r="4" spans="2:7" x14ac:dyDescent="0.35">
      <c r="B4" s="19">
        <v>8</v>
      </c>
      <c r="C4" s="20" t="s">
        <v>10</v>
      </c>
      <c r="D4" s="22"/>
      <c r="E4" s="23">
        <v>3.3217592592592597E-2</v>
      </c>
      <c r="F4" s="24"/>
      <c r="G4" s="18">
        <f>$E$7/E4*1000</f>
        <v>1179.094076655052</v>
      </c>
    </row>
    <row r="5" spans="2:7" x14ac:dyDescent="0.35">
      <c r="B5" s="19">
        <v>25</v>
      </c>
      <c r="C5" s="20" t="s">
        <v>5</v>
      </c>
      <c r="D5" s="22"/>
      <c r="E5" s="23">
        <v>3.4791666666666672E-2</v>
      </c>
      <c r="F5" s="24"/>
      <c r="G5" s="18">
        <f>$E$7/E5*1000</f>
        <v>1125.7485029940117</v>
      </c>
    </row>
    <row r="6" spans="2:7" x14ac:dyDescent="0.35">
      <c r="B6" s="19">
        <v>107</v>
      </c>
      <c r="C6" s="20" t="s">
        <v>26</v>
      </c>
      <c r="D6" s="22"/>
      <c r="E6" s="23">
        <v>3.8946759259259257E-2</v>
      </c>
      <c r="F6" s="24"/>
      <c r="G6" s="18">
        <f>$E$7/E6*1000</f>
        <v>1005.6463595839524</v>
      </c>
    </row>
    <row r="7" spans="2:7" x14ac:dyDescent="0.35">
      <c r="B7" s="19" t="s">
        <v>56</v>
      </c>
      <c r="C7" s="26"/>
      <c r="D7" s="20"/>
      <c r="E7" s="23">
        <v>3.9166666666666662E-2</v>
      </c>
      <c r="F7" s="20"/>
      <c r="G7" s="18"/>
    </row>
    <row r="8" spans="2:7" x14ac:dyDescent="0.35">
      <c r="B8" s="25">
        <v>112</v>
      </c>
      <c r="C8" s="26" t="s">
        <v>27</v>
      </c>
      <c r="D8" s="20"/>
      <c r="E8" s="23">
        <v>3.9189814814814809E-2</v>
      </c>
      <c r="F8" s="20"/>
      <c r="G8" s="18">
        <f>$E$7/E8*1000</f>
        <v>999.40933254577681</v>
      </c>
    </row>
    <row r="9" spans="2:7" x14ac:dyDescent="0.35">
      <c r="B9" s="25">
        <v>146</v>
      </c>
      <c r="C9" s="26" t="s">
        <v>11</v>
      </c>
      <c r="D9" s="20"/>
      <c r="E9" s="23">
        <v>4.0370370370370369E-2</v>
      </c>
      <c r="F9" s="20"/>
      <c r="G9" s="18">
        <f>$E$7/E9*1000</f>
        <v>970.18348623853205</v>
      </c>
    </row>
    <row r="10" spans="2:7" x14ac:dyDescent="0.35">
      <c r="B10" s="27">
        <v>263</v>
      </c>
      <c r="C10" s="28" t="s">
        <v>47</v>
      </c>
      <c r="D10" s="29"/>
      <c r="E10" s="30">
        <v>4.3564814814814813E-2</v>
      </c>
      <c r="F10" s="29"/>
      <c r="G10" s="31">
        <f>$E$7/E10*1000</f>
        <v>899.04357066950047</v>
      </c>
    </row>
  </sheetData>
  <mergeCells count="1">
    <mergeCell ref="B1:C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8"/>
  <sheetViews>
    <sheetView workbookViewId="0">
      <selection activeCell="P24" sqref="P24"/>
    </sheetView>
  </sheetViews>
  <sheetFormatPr baseColWidth="10" defaultRowHeight="14.5" x14ac:dyDescent="0.35"/>
  <cols>
    <col min="11" max="11" width="14.453125" customWidth="1"/>
  </cols>
  <sheetData>
    <row r="1" spans="1:11" ht="15.5" x14ac:dyDescent="0.35">
      <c r="A1" t="s">
        <v>62</v>
      </c>
      <c r="B1" s="145" t="s">
        <v>63</v>
      </c>
      <c r="C1" s="145"/>
      <c r="D1" s="145"/>
      <c r="E1" s="145"/>
      <c r="F1" s="145"/>
      <c r="G1" s="1" t="s">
        <v>64</v>
      </c>
      <c r="H1" s="2"/>
      <c r="I1" s="3" t="s">
        <v>65</v>
      </c>
      <c r="J1" s="4"/>
      <c r="K1" s="5" t="s">
        <v>0</v>
      </c>
    </row>
    <row r="2" spans="1:11" x14ac:dyDescent="0.35">
      <c r="B2" s="6" t="s">
        <v>1</v>
      </c>
      <c r="C2" s="7" t="s">
        <v>2</v>
      </c>
      <c r="D2" s="7"/>
      <c r="E2" s="7"/>
      <c r="F2" s="8"/>
      <c r="G2" s="9"/>
      <c r="H2" s="8"/>
      <c r="I2" s="10" t="s">
        <v>3</v>
      </c>
      <c r="J2" s="11"/>
      <c r="K2" s="12" t="s">
        <v>66</v>
      </c>
    </row>
    <row r="3" spans="1:11" x14ac:dyDescent="0.35">
      <c r="B3" s="19">
        <v>1</v>
      </c>
      <c r="C3" s="13" t="s">
        <v>67</v>
      </c>
      <c r="D3" s="14"/>
      <c r="E3" s="14"/>
      <c r="F3" s="15"/>
      <c r="G3" s="15"/>
      <c r="H3" s="15"/>
      <c r="I3" s="16">
        <v>0.12471064814814814</v>
      </c>
      <c r="J3" s="17"/>
      <c r="K3" s="18"/>
    </row>
    <row r="4" spans="1:11" x14ac:dyDescent="0.35">
      <c r="B4" s="19" t="s">
        <v>29</v>
      </c>
      <c r="C4" s="26"/>
      <c r="D4" s="20"/>
      <c r="E4" s="20"/>
      <c r="F4" s="20"/>
      <c r="G4" s="20"/>
      <c r="H4" s="20"/>
      <c r="I4" s="23">
        <v>0.14180555555555555</v>
      </c>
      <c r="J4" s="20"/>
      <c r="K4" s="18"/>
    </row>
    <row r="5" spans="1:11" x14ac:dyDescent="0.35">
      <c r="B5" s="25">
        <v>34</v>
      </c>
      <c r="C5" s="26" t="s">
        <v>32</v>
      </c>
      <c r="D5" s="20"/>
      <c r="E5" s="20"/>
      <c r="F5" s="20"/>
      <c r="G5" s="20"/>
      <c r="H5" s="20"/>
      <c r="I5" s="23">
        <v>0.16259259259259259</v>
      </c>
      <c r="J5" s="20"/>
      <c r="K5" s="18">
        <f>I$4/I5*1200</f>
        <v>1046.5831435079726</v>
      </c>
    </row>
    <row r="6" spans="1:11" s="35" customFormat="1" x14ac:dyDescent="0.35">
      <c r="B6" s="25">
        <v>54</v>
      </c>
      <c r="C6" s="26" t="s">
        <v>68</v>
      </c>
      <c r="D6" s="20"/>
      <c r="E6" s="20"/>
      <c r="F6" s="20"/>
      <c r="G6" s="20"/>
      <c r="H6" s="20"/>
      <c r="I6" s="23">
        <v>0.17400462962962962</v>
      </c>
      <c r="J6" s="20"/>
      <c r="K6" s="18">
        <f t="shared" ref="K6:K8" si="0">I$4/I6*1200</f>
        <v>977.94332845550093</v>
      </c>
    </row>
    <row r="7" spans="1:11" x14ac:dyDescent="0.35">
      <c r="B7" s="25">
        <v>80</v>
      </c>
      <c r="C7" s="26" t="s">
        <v>43</v>
      </c>
      <c r="D7" s="20"/>
      <c r="E7" s="20"/>
      <c r="F7" s="20"/>
      <c r="G7" s="20"/>
      <c r="H7" s="20"/>
      <c r="I7" s="23">
        <v>0.18837962962962962</v>
      </c>
      <c r="J7" s="20"/>
      <c r="K7" s="18">
        <f t="shared" si="0"/>
        <v>903.31776849348739</v>
      </c>
    </row>
    <row r="8" spans="1:11" x14ac:dyDescent="0.35">
      <c r="B8" s="38">
        <v>92</v>
      </c>
      <c r="C8" s="28" t="s">
        <v>27</v>
      </c>
      <c r="D8" s="43"/>
      <c r="E8" s="43"/>
      <c r="F8" s="43"/>
      <c r="G8" s="43"/>
      <c r="H8" s="43"/>
      <c r="I8" s="42">
        <v>0.19759259259259257</v>
      </c>
      <c r="J8" s="43"/>
      <c r="K8" s="31">
        <f t="shared" si="0"/>
        <v>861.19962511715096</v>
      </c>
    </row>
  </sheetData>
  <mergeCells count="1">
    <mergeCell ref="B1:F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G20"/>
  <sheetViews>
    <sheetView workbookViewId="0">
      <selection activeCell="C18" sqref="C18"/>
    </sheetView>
  </sheetViews>
  <sheetFormatPr baseColWidth="10" defaultRowHeight="14.5" x14ac:dyDescent="0.35"/>
  <cols>
    <col min="3" max="3" width="36.90625" bestFit="1" customWidth="1"/>
  </cols>
  <sheetData>
    <row r="1" spans="2:7" ht="15.5" x14ac:dyDescent="0.35">
      <c r="B1" s="145" t="s">
        <v>69</v>
      </c>
      <c r="C1" s="145"/>
      <c r="D1" s="1" t="s">
        <v>59</v>
      </c>
      <c r="E1" s="3" t="s">
        <v>70</v>
      </c>
      <c r="F1" s="4"/>
      <c r="G1" s="5" t="s">
        <v>0</v>
      </c>
    </row>
    <row r="2" spans="2:7" x14ac:dyDescent="0.35">
      <c r="B2" s="6" t="s">
        <v>1</v>
      </c>
      <c r="C2" s="7" t="s">
        <v>2</v>
      </c>
      <c r="D2" s="9"/>
      <c r="E2" s="10" t="s">
        <v>3</v>
      </c>
      <c r="F2" s="11"/>
      <c r="G2" s="12" t="s">
        <v>4</v>
      </c>
    </row>
    <row r="3" spans="2:7" x14ac:dyDescent="0.35">
      <c r="B3" s="19">
        <v>1</v>
      </c>
      <c r="C3" s="13" t="s">
        <v>75</v>
      </c>
      <c r="D3" s="15"/>
      <c r="E3" s="16">
        <v>2.8333333333333332E-2</v>
      </c>
      <c r="F3" s="17"/>
      <c r="G3" s="18">
        <f>$E$7/E3*1000</f>
        <v>1037.9901960784314</v>
      </c>
    </row>
    <row r="4" spans="2:7" s="35" customFormat="1" x14ac:dyDescent="0.35">
      <c r="B4" s="19">
        <v>2</v>
      </c>
      <c r="C4" s="20" t="s">
        <v>76</v>
      </c>
      <c r="D4" s="22"/>
      <c r="E4" s="23">
        <v>2.836805555555556E-2</v>
      </c>
      <c r="F4" s="24"/>
      <c r="G4" s="18">
        <f t="shared" ref="G4:G20" si="0">$E$7/E4*1000</f>
        <v>1036.71970624235</v>
      </c>
    </row>
    <row r="5" spans="2:7" s="35" customFormat="1" x14ac:dyDescent="0.35">
      <c r="B5" s="19">
        <v>3</v>
      </c>
      <c r="C5" s="20" t="s">
        <v>78</v>
      </c>
      <c r="D5" s="22"/>
      <c r="E5" s="23">
        <v>2.9039351851851854E-2</v>
      </c>
      <c r="F5" s="24"/>
      <c r="G5" s="18">
        <f t="shared" si="0"/>
        <v>1012.7540852929453</v>
      </c>
    </row>
    <row r="6" spans="2:7" s="35" customFormat="1" x14ac:dyDescent="0.35">
      <c r="B6" s="19">
        <v>4</v>
      </c>
      <c r="C6" s="20" t="s">
        <v>77</v>
      </c>
      <c r="D6" s="22"/>
      <c r="E6" s="23">
        <v>2.9074074074074075E-2</v>
      </c>
      <c r="F6" s="24"/>
      <c r="G6" s="18">
        <f t="shared" si="0"/>
        <v>1011.5445859872611</v>
      </c>
    </row>
    <row r="7" spans="2:7" x14ac:dyDescent="0.35">
      <c r="B7" s="19" t="s">
        <v>71</v>
      </c>
      <c r="C7" s="26" t="s">
        <v>13</v>
      </c>
      <c r="D7" s="20"/>
      <c r="E7" s="23">
        <v>2.9409722222222223E-2</v>
      </c>
      <c r="F7" s="20"/>
      <c r="G7" s="18">
        <f t="shared" si="0"/>
        <v>1000</v>
      </c>
    </row>
    <row r="8" spans="2:7" s="35" customFormat="1" x14ac:dyDescent="0.35">
      <c r="B8" s="19">
        <v>8</v>
      </c>
      <c r="C8" s="26" t="s">
        <v>79</v>
      </c>
      <c r="D8" s="20"/>
      <c r="E8" s="23">
        <v>2.9537037037037039E-2</v>
      </c>
      <c r="F8" s="20"/>
      <c r="G8" s="18">
        <f t="shared" si="0"/>
        <v>995.68965517241372</v>
      </c>
    </row>
    <row r="9" spans="2:7" s="35" customFormat="1" x14ac:dyDescent="0.35">
      <c r="B9" s="19">
        <v>10</v>
      </c>
      <c r="C9" s="26" t="s">
        <v>80</v>
      </c>
      <c r="D9" s="20"/>
      <c r="E9" s="23">
        <v>3.172453703703703E-2</v>
      </c>
      <c r="F9" s="20"/>
      <c r="G9" s="18">
        <f t="shared" si="0"/>
        <v>927.03392922291152</v>
      </c>
    </row>
    <row r="10" spans="2:7" s="35" customFormat="1" x14ac:dyDescent="0.35">
      <c r="B10" s="19">
        <v>11</v>
      </c>
      <c r="C10" s="26" t="s">
        <v>81</v>
      </c>
      <c r="D10" s="20"/>
      <c r="E10" s="23">
        <v>3.1956018518518516E-2</v>
      </c>
      <c r="F10" s="20"/>
      <c r="G10" s="18">
        <f t="shared" si="0"/>
        <v>920.31872509960169</v>
      </c>
    </row>
    <row r="11" spans="2:7" s="35" customFormat="1" x14ac:dyDescent="0.35">
      <c r="B11" s="19">
        <v>12</v>
      </c>
      <c r="C11" s="26" t="s">
        <v>82</v>
      </c>
      <c r="D11" s="20"/>
      <c r="E11" s="23">
        <v>3.2499999999999994E-2</v>
      </c>
      <c r="F11" s="20"/>
      <c r="G11" s="18">
        <f t="shared" si="0"/>
        <v>904.91452991453014</v>
      </c>
    </row>
    <row r="12" spans="2:7" s="35" customFormat="1" x14ac:dyDescent="0.35">
      <c r="B12" s="19">
        <v>14</v>
      </c>
      <c r="C12" s="26" t="s">
        <v>83</v>
      </c>
      <c r="D12" s="20"/>
      <c r="E12" s="23">
        <v>3.2615740740740744E-2</v>
      </c>
      <c r="F12" s="20"/>
      <c r="G12" s="18">
        <f t="shared" si="0"/>
        <v>901.70333569907723</v>
      </c>
    </row>
    <row r="13" spans="2:7" x14ac:dyDescent="0.35">
      <c r="B13" s="25">
        <v>24</v>
      </c>
      <c r="C13" s="26" t="s">
        <v>72</v>
      </c>
      <c r="D13" s="20"/>
      <c r="E13" s="23">
        <v>3.7499999999999999E-2</v>
      </c>
      <c r="F13" s="20"/>
      <c r="G13" s="18">
        <f t="shared" si="0"/>
        <v>784.25925925925935</v>
      </c>
    </row>
    <row r="14" spans="2:7" s="35" customFormat="1" x14ac:dyDescent="0.35">
      <c r="B14" s="25">
        <v>26</v>
      </c>
      <c r="C14" s="26" t="s">
        <v>84</v>
      </c>
      <c r="D14" s="20"/>
      <c r="E14" s="23">
        <v>3.7673611111111109E-2</v>
      </c>
      <c r="F14" s="20"/>
      <c r="G14" s="18">
        <f t="shared" si="0"/>
        <v>780.64516129032256</v>
      </c>
    </row>
    <row r="15" spans="2:7" s="35" customFormat="1" x14ac:dyDescent="0.35">
      <c r="B15" s="25">
        <v>30</v>
      </c>
      <c r="C15" s="26" t="s">
        <v>85</v>
      </c>
      <c r="D15" s="20"/>
      <c r="E15" s="23">
        <v>4.0347222222222222E-2</v>
      </c>
      <c r="F15" s="20"/>
      <c r="G15" s="18">
        <f t="shared" si="0"/>
        <v>728.91566265060237</v>
      </c>
    </row>
    <row r="16" spans="2:7" s="35" customFormat="1" x14ac:dyDescent="0.35">
      <c r="B16" s="25">
        <v>31</v>
      </c>
      <c r="C16" s="26" t="s">
        <v>86</v>
      </c>
      <c r="D16" s="20"/>
      <c r="E16" s="23">
        <v>4.0393518518518516E-2</v>
      </c>
      <c r="F16" s="20"/>
      <c r="G16" s="18">
        <f t="shared" si="0"/>
        <v>728.0802292263611</v>
      </c>
    </row>
    <row r="17" spans="2:7" x14ac:dyDescent="0.35">
      <c r="B17" s="25">
        <v>40</v>
      </c>
      <c r="C17" s="26" t="s">
        <v>73</v>
      </c>
      <c r="D17" s="20"/>
      <c r="E17" s="23">
        <v>4.3124999999999997E-2</v>
      </c>
      <c r="F17" s="20"/>
      <c r="G17" s="18">
        <f t="shared" si="0"/>
        <v>681.96457326892107</v>
      </c>
    </row>
    <row r="18" spans="2:7" x14ac:dyDescent="0.35">
      <c r="B18" s="25">
        <v>43</v>
      </c>
      <c r="C18" s="26" t="s">
        <v>74</v>
      </c>
      <c r="D18" s="20"/>
      <c r="E18" s="23">
        <v>4.3518518518518519E-2</v>
      </c>
      <c r="F18" s="20"/>
      <c r="G18" s="18">
        <f t="shared" si="0"/>
        <v>675.79787234042556</v>
      </c>
    </row>
    <row r="19" spans="2:7" x14ac:dyDescent="0.35">
      <c r="B19" s="45">
        <v>47</v>
      </c>
      <c r="C19" s="26" t="s">
        <v>87</v>
      </c>
      <c r="D19" s="36"/>
      <c r="E19" s="46">
        <v>4.5451388888888888E-2</v>
      </c>
      <c r="F19" s="36"/>
      <c r="G19" s="18">
        <f t="shared" si="0"/>
        <v>647.05882352941182</v>
      </c>
    </row>
    <row r="20" spans="2:7" x14ac:dyDescent="0.35">
      <c r="B20" s="38">
        <v>55</v>
      </c>
      <c r="C20" s="28" t="s">
        <v>88</v>
      </c>
      <c r="D20" s="39"/>
      <c r="E20" s="44">
        <v>4.8761574074074075E-2</v>
      </c>
      <c r="F20" s="39"/>
      <c r="G20" s="40">
        <f t="shared" si="0"/>
        <v>603.13315926892949</v>
      </c>
    </row>
  </sheetData>
  <mergeCells count="1">
    <mergeCell ref="B1:C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"/>
  <sheetViews>
    <sheetView workbookViewId="0">
      <selection activeCell="H24" sqref="H24"/>
    </sheetView>
  </sheetViews>
  <sheetFormatPr baseColWidth="10" defaultRowHeight="14.5" x14ac:dyDescent="0.35"/>
  <sheetData>
    <row r="1" spans="1:11" ht="15.5" x14ac:dyDescent="0.35">
      <c r="A1" s="56">
        <v>1.05</v>
      </c>
      <c r="B1" s="145" t="s">
        <v>12</v>
      </c>
      <c r="C1" s="145"/>
      <c r="D1" s="145"/>
      <c r="E1" s="145"/>
      <c r="F1" s="145"/>
      <c r="G1" s="1"/>
      <c r="H1" s="2"/>
      <c r="I1" s="3" t="s">
        <v>167</v>
      </c>
      <c r="J1" s="4"/>
      <c r="K1" s="5" t="s">
        <v>0</v>
      </c>
    </row>
    <row r="2" spans="1:11" x14ac:dyDescent="0.35">
      <c r="B2" s="6" t="s">
        <v>1</v>
      </c>
      <c r="C2" s="7" t="s">
        <v>2</v>
      </c>
      <c r="D2" s="7"/>
      <c r="E2" s="7"/>
      <c r="F2" s="8"/>
      <c r="G2" s="9"/>
      <c r="H2" s="8"/>
      <c r="I2" s="10" t="s">
        <v>3</v>
      </c>
      <c r="J2" s="11"/>
      <c r="K2" s="12" t="s">
        <v>4</v>
      </c>
    </row>
    <row r="3" spans="1:11" x14ac:dyDescent="0.35">
      <c r="B3" s="19">
        <v>1</v>
      </c>
      <c r="C3" s="13" t="s">
        <v>165</v>
      </c>
      <c r="D3" s="14"/>
      <c r="E3" s="14"/>
      <c r="F3" s="15"/>
      <c r="G3" s="15"/>
      <c r="H3" s="15"/>
      <c r="I3" s="16">
        <v>3.4097222222222223E-2</v>
      </c>
      <c r="J3" s="17"/>
      <c r="K3" s="18"/>
    </row>
    <row r="4" spans="1:11" x14ac:dyDescent="0.35">
      <c r="B4" s="19" t="s">
        <v>92</v>
      </c>
      <c r="C4" s="20"/>
      <c r="D4" s="21"/>
      <c r="E4" s="21"/>
      <c r="F4" s="22"/>
      <c r="G4" s="22"/>
      <c r="H4" s="22"/>
      <c r="I4" s="23">
        <v>3.7118055555555557E-2</v>
      </c>
      <c r="J4" s="24"/>
      <c r="K4" s="18"/>
    </row>
    <row r="5" spans="1:11" x14ac:dyDescent="0.35">
      <c r="B5" s="85">
        <v>5</v>
      </c>
      <c r="C5" s="51" t="s">
        <v>166</v>
      </c>
      <c r="D5" s="51"/>
      <c r="E5" s="51"/>
      <c r="F5" s="51"/>
      <c r="G5" s="51"/>
      <c r="H5" s="51"/>
      <c r="I5" s="52">
        <v>3.923611111111111E-2</v>
      </c>
      <c r="J5" s="51"/>
      <c r="K5" s="81">
        <f t="shared" ref="K5" si="0">I$4/I5*1000*$A$1</f>
        <v>993.31858407079653</v>
      </c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workbookViewId="0">
      <selection activeCell="B12" sqref="B12"/>
    </sheetView>
  </sheetViews>
  <sheetFormatPr baseColWidth="10" defaultRowHeight="14.5" x14ac:dyDescent="0.35"/>
  <cols>
    <col min="3" max="3" width="41.453125" customWidth="1"/>
    <col min="6" max="6" width="11.1796875" bestFit="1" customWidth="1"/>
  </cols>
  <sheetData>
    <row r="1" spans="1:8" ht="15.5" x14ac:dyDescent="0.35">
      <c r="A1" s="55">
        <v>1</v>
      </c>
      <c r="B1" s="145" t="s">
        <v>15</v>
      </c>
      <c r="C1" s="145"/>
      <c r="D1" s="1" t="s">
        <v>14</v>
      </c>
      <c r="E1" s="2"/>
      <c r="F1" s="3" t="s">
        <v>70</v>
      </c>
      <c r="G1" s="4"/>
      <c r="H1" s="5" t="s">
        <v>0</v>
      </c>
    </row>
    <row r="2" spans="1:8" x14ac:dyDescent="0.35">
      <c r="B2" s="63" t="s">
        <v>1</v>
      </c>
      <c r="C2" s="95" t="s">
        <v>2</v>
      </c>
      <c r="D2" s="37"/>
      <c r="E2" s="96"/>
      <c r="F2" s="64" t="s">
        <v>3</v>
      </c>
      <c r="G2" s="97"/>
      <c r="H2" s="109" t="s">
        <v>4</v>
      </c>
    </row>
    <row r="3" spans="1:8" x14ac:dyDescent="0.35">
      <c r="B3" s="98">
        <v>1</v>
      </c>
      <c r="C3" s="99" t="s">
        <v>168</v>
      </c>
      <c r="D3" s="100"/>
      <c r="E3" s="100"/>
      <c r="F3" s="101">
        <v>15750</v>
      </c>
      <c r="G3" s="102"/>
      <c r="H3" s="105"/>
    </row>
    <row r="4" spans="1:8" s="35" customFormat="1" x14ac:dyDescent="0.35">
      <c r="B4" s="104">
        <v>2</v>
      </c>
      <c r="C4" s="20" t="s">
        <v>89</v>
      </c>
      <c r="D4" s="22"/>
      <c r="E4" s="22"/>
      <c r="F4" s="32">
        <v>15500</v>
      </c>
      <c r="G4" s="24"/>
      <c r="H4" s="105">
        <f>F4/$F$6*1000</f>
        <v>1043.7710437710437</v>
      </c>
    </row>
    <row r="5" spans="1:8" s="35" customFormat="1" x14ac:dyDescent="0.35">
      <c r="B5" s="104">
        <v>3</v>
      </c>
      <c r="C5" s="20" t="s">
        <v>100</v>
      </c>
      <c r="D5" s="22"/>
      <c r="E5" s="22"/>
      <c r="F5" s="32">
        <v>14900</v>
      </c>
      <c r="G5" s="24"/>
      <c r="H5" s="105">
        <f>F5/$F$6*1000</f>
        <v>1003.3670033670035</v>
      </c>
    </row>
    <row r="6" spans="1:8" x14ac:dyDescent="0.35">
      <c r="B6" s="104" t="s">
        <v>71</v>
      </c>
      <c r="C6" s="26"/>
      <c r="D6" s="20"/>
      <c r="E6" s="20"/>
      <c r="F6" s="32">
        <v>14850</v>
      </c>
      <c r="G6" s="20"/>
      <c r="H6" s="105"/>
    </row>
    <row r="7" spans="1:8" x14ac:dyDescent="0.35">
      <c r="B7" s="33">
        <v>18</v>
      </c>
      <c r="C7" s="26" t="s">
        <v>25</v>
      </c>
      <c r="D7" s="20"/>
      <c r="E7" s="20"/>
      <c r="F7" s="32">
        <v>13650</v>
      </c>
      <c r="G7" s="20"/>
      <c r="H7" s="105">
        <f t="shared" ref="H7:H9" si="0">F7/$F$6*1000</f>
        <v>919.19191919191928</v>
      </c>
    </row>
    <row r="8" spans="1:8" s="35" customFormat="1" x14ac:dyDescent="0.35">
      <c r="B8" s="33">
        <v>29</v>
      </c>
      <c r="C8" s="26" t="s">
        <v>116</v>
      </c>
      <c r="D8" s="20"/>
      <c r="E8" s="20"/>
      <c r="F8" s="32">
        <v>11340</v>
      </c>
      <c r="G8" s="20"/>
      <c r="H8" s="105">
        <f t="shared" si="0"/>
        <v>763.63636363636363</v>
      </c>
    </row>
    <row r="9" spans="1:8" x14ac:dyDescent="0.35">
      <c r="B9" s="106">
        <v>50</v>
      </c>
      <c r="C9" s="34" t="s">
        <v>97</v>
      </c>
      <c r="D9" s="107"/>
      <c r="E9" s="107"/>
      <c r="F9" s="108">
        <v>6400</v>
      </c>
      <c r="G9" s="107"/>
      <c r="H9" s="54">
        <f t="shared" si="0"/>
        <v>430.97643097643095</v>
      </c>
    </row>
    <row r="10" spans="1:8" ht="15.5" x14ac:dyDescent="0.35">
      <c r="A10" s="55">
        <v>0.7</v>
      </c>
      <c r="B10" s="145" t="s">
        <v>15</v>
      </c>
      <c r="C10" s="145"/>
      <c r="D10" s="1" t="s">
        <v>14</v>
      </c>
      <c r="E10" s="2"/>
      <c r="F10" s="3" t="s">
        <v>336</v>
      </c>
      <c r="G10" s="4"/>
      <c r="H10" s="5" t="s">
        <v>0</v>
      </c>
    </row>
    <row r="11" spans="1:8" x14ac:dyDescent="0.35">
      <c r="A11" s="35"/>
      <c r="B11" s="63" t="s">
        <v>1</v>
      </c>
      <c r="C11" s="95" t="s">
        <v>2</v>
      </c>
      <c r="D11" s="37"/>
      <c r="E11" s="96"/>
      <c r="F11" s="64" t="s">
        <v>3</v>
      </c>
      <c r="G11" s="97"/>
      <c r="H11" s="109" t="s">
        <v>4</v>
      </c>
    </row>
    <row r="12" spans="1:8" x14ac:dyDescent="0.35">
      <c r="A12" s="35"/>
      <c r="B12" s="139">
        <v>1</v>
      </c>
      <c r="C12" s="140" t="s">
        <v>335</v>
      </c>
      <c r="D12" s="141"/>
      <c r="E12" s="141"/>
      <c r="F12" s="142">
        <v>15800</v>
      </c>
      <c r="G12" s="143"/>
      <c r="H12" s="144">
        <v>700</v>
      </c>
    </row>
  </sheetData>
  <mergeCells count="2">
    <mergeCell ref="B1:C1"/>
    <mergeCell ref="B10:C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"/>
  <sheetViews>
    <sheetView workbookViewId="0">
      <selection activeCell="B24" sqref="B24"/>
    </sheetView>
  </sheetViews>
  <sheetFormatPr baseColWidth="10" defaultRowHeight="14.5" x14ac:dyDescent="0.35"/>
  <cols>
    <col min="11" max="11" width="13.7265625" customWidth="1"/>
  </cols>
  <sheetData>
    <row r="1" spans="1:11" ht="15.5" x14ac:dyDescent="0.35">
      <c r="A1" s="56">
        <v>1.05</v>
      </c>
      <c r="B1" s="145" t="s">
        <v>94</v>
      </c>
      <c r="C1" s="145"/>
      <c r="D1" s="145"/>
      <c r="E1" s="145"/>
      <c r="F1" s="145"/>
      <c r="G1" s="1"/>
      <c r="H1" s="2"/>
      <c r="I1" s="3" t="s">
        <v>170</v>
      </c>
      <c r="J1" s="4"/>
      <c r="K1" s="5" t="s">
        <v>0</v>
      </c>
    </row>
    <row r="2" spans="1:11" x14ac:dyDescent="0.35">
      <c r="B2" s="6" t="s">
        <v>1</v>
      </c>
      <c r="C2" s="7" t="s">
        <v>2</v>
      </c>
      <c r="D2" s="7"/>
      <c r="E2" s="7"/>
      <c r="F2" s="8"/>
      <c r="G2" s="9"/>
      <c r="H2" s="8"/>
      <c r="I2" s="10" t="s">
        <v>3</v>
      </c>
      <c r="J2" s="11"/>
      <c r="K2" s="12" t="s">
        <v>4</v>
      </c>
    </row>
    <row r="3" spans="1:11" x14ac:dyDescent="0.35">
      <c r="B3" s="19">
        <v>1</v>
      </c>
      <c r="C3" s="13" t="s">
        <v>169</v>
      </c>
      <c r="D3" s="14"/>
      <c r="E3" s="14"/>
      <c r="F3" s="15"/>
      <c r="G3" s="15"/>
      <c r="H3" s="15"/>
      <c r="I3" s="16">
        <v>4.7071759259259265E-2</v>
      </c>
      <c r="J3" s="17"/>
      <c r="K3" s="18"/>
    </row>
    <row r="4" spans="1:11" x14ac:dyDescent="0.35">
      <c r="B4" s="19" t="s">
        <v>38</v>
      </c>
      <c r="C4" s="26"/>
      <c r="D4" s="20"/>
      <c r="E4" s="20"/>
      <c r="F4" s="20"/>
      <c r="G4" s="20"/>
      <c r="H4" s="20"/>
      <c r="I4" s="23">
        <v>5.0393518518518511E-2</v>
      </c>
      <c r="J4" s="20"/>
      <c r="K4" s="18"/>
    </row>
    <row r="5" spans="1:11" x14ac:dyDescent="0.35">
      <c r="B5" s="25">
        <v>21</v>
      </c>
      <c r="C5" s="26" t="s">
        <v>171</v>
      </c>
      <c r="D5" s="20"/>
      <c r="E5" s="20"/>
      <c r="F5" s="20"/>
      <c r="G5" s="20"/>
      <c r="H5" s="20"/>
      <c r="I5" s="23">
        <v>5.4710648148148154E-2</v>
      </c>
      <c r="J5" s="20"/>
      <c r="K5" s="81">
        <f>I$4/I5*1000*$A$1</f>
        <v>967.14618151047159</v>
      </c>
    </row>
    <row r="6" spans="1:11" x14ac:dyDescent="0.35">
      <c r="B6" s="57"/>
      <c r="C6" s="57"/>
      <c r="D6" s="57"/>
      <c r="E6" s="57"/>
      <c r="F6" s="57"/>
      <c r="G6" s="57"/>
      <c r="H6" s="57"/>
      <c r="I6" s="57"/>
      <c r="J6" s="57"/>
      <c r="K6" s="57"/>
    </row>
  </sheetData>
  <mergeCells count="1">
    <mergeCell ref="B1:F1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4C299-E134-497F-92E9-A069B5464D7B}">
  <dimension ref="A1:G15"/>
  <sheetViews>
    <sheetView workbookViewId="0">
      <selection activeCell="C15" sqref="C15"/>
    </sheetView>
  </sheetViews>
  <sheetFormatPr baseColWidth="10" defaultRowHeight="14.5" x14ac:dyDescent="0.35"/>
  <cols>
    <col min="3" max="3" width="32.54296875" customWidth="1"/>
    <col min="4" max="4" width="24.453125" customWidth="1"/>
  </cols>
  <sheetData>
    <row r="1" spans="1:7" ht="15.5" x14ac:dyDescent="0.35">
      <c r="A1" s="56"/>
      <c r="B1" s="145" t="s">
        <v>58</v>
      </c>
      <c r="C1" s="145"/>
      <c r="D1" s="1" t="s">
        <v>101</v>
      </c>
      <c r="E1" s="3" t="s">
        <v>91</v>
      </c>
      <c r="F1" s="4"/>
      <c r="G1" s="5" t="s">
        <v>0</v>
      </c>
    </row>
    <row r="2" spans="1:7" x14ac:dyDescent="0.35">
      <c r="A2" s="56">
        <v>0.9</v>
      </c>
      <c r="B2" s="6" t="s">
        <v>1</v>
      </c>
      <c r="C2" s="7" t="s">
        <v>2</v>
      </c>
      <c r="D2" s="9"/>
      <c r="E2" s="10" t="s">
        <v>3</v>
      </c>
      <c r="F2" s="11"/>
      <c r="G2" s="12" t="s">
        <v>4</v>
      </c>
    </row>
    <row r="3" spans="1:7" x14ac:dyDescent="0.35">
      <c r="A3" s="35"/>
      <c r="B3" s="19">
        <v>1</v>
      </c>
      <c r="C3" s="13" t="s">
        <v>179</v>
      </c>
      <c r="D3" s="58"/>
      <c r="E3" s="16">
        <v>2.3634259259259258E-2</v>
      </c>
      <c r="F3" s="17"/>
      <c r="G3" s="18"/>
    </row>
    <row r="4" spans="1:7" x14ac:dyDescent="0.35">
      <c r="A4" s="35"/>
      <c r="B4" s="19">
        <v>2</v>
      </c>
      <c r="C4" s="41">
        <v>0.1</v>
      </c>
      <c r="D4" s="22"/>
      <c r="E4" s="23">
        <v>2.3668981481481485E-2</v>
      </c>
      <c r="F4" s="24"/>
      <c r="G4" s="18"/>
    </row>
    <row r="5" spans="1:7" x14ac:dyDescent="0.35">
      <c r="A5" s="35"/>
      <c r="B5" s="19">
        <v>3</v>
      </c>
      <c r="C5" s="20" t="s">
        <v>180</v>
      </c>
      <c r="D5" s="22"/>
      <c r="E5" s="23">
        <v>2.3958333333333331E-2</v>
      </c>
      <c r="F5" s="24"/>
      <c r="G5" s="18">
        <f>$E$18/E5*1000*$A$16</f>
        <v>0</v>
      </c>
    </row>
    <row r="6" spans="1:7" x14ac:dyDescent="0.35">
      <c r="A6" s="35"/>
      <c r="B6" s="25">
        <v>9</v>
      </c>
      <c r="C6" s="26" t="s">
        <v>181</v>
      </c>
      <c r="D6" s="20"/>
      <c r="E6" s="23">
        <v>2.6585648148148146E-2</v>
      </c>
      <c r="F6" s="20"/>
      <c r="G6" s="18">
        <f>$E$18/E6*1000*$A$16</f>
        <v>0</v>
      </c>
    </row>
    <row r="7" spans="1:7" x14ac:dyDescent="0.35">
      <c r="A7" s="35"/>
      <c r="B7" s="25">
        <v>15</v>
      </c>
      <c r="C7" s="26" t="s">
        <v>289</v>
      </c>
      <c r="D7" s="20"/>
      <c r="E7" s="23">
        <v>3.4004629629629628E-2</v>
      </c>
      <c r="F7" s="20"/>
      <c r="G7" s="18">
        <f>$E$18/E7*1000*$A$16</f>
        <v>0</v>
      </c>
    </row>
    <row r="8" spans="1:7" x14ac:dyDescent="0.35">
      <c r="A8" s="35"/>
      <c r="B8" s="27">
        <v>16</v>
      </c>
      <c r="C8" s="28" t="s">
        <v>103</v>
      </c>
      <c r="D8" s="29"/>
      <c r="E8" s="30">
        <v>3.9004629629629632E-2</v>
      </c>
      <c r="F8" s="29"/>
      <c r="G8" s="18">
        <f>$E$18/E8*1000*$A$16</f>
        <v>0</v>
      </c>
    </row>
    <row r="11" spans="1:7" x14ac:dyDescent="0.35">
      <c r="A11" s="35" t="s">
        <v>319</v>
      </c>
    </row>
    <row r="12" spans="1:7" x14ac:dyDescent="0.35">
      <c r="A12" s="35" t="s">
        <v>319</v>
      </c>
    </row>
    <row r="15" spans="1:7" x14ac:dyDescent="0.35">
      <c r="C15" s="35" t="s">
        <v>320</v>
      </c>
    </row>
  </sheetData>
  <mergeCells count="1">
    <mergeCell ref="B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FAA7A-324E-4258-A3B9-8D4D4A68E62C}">
  <dimension ref="A1:G10"/>
  <sheetViews>
    <sheetView workbookViewId="0">
      <selection activeCell="C17" sqref="C17"/>
    </sheetView>
  </sheetViews>
  <sheetFormatPr baseColWidth="10" defaultRowHeight="14.5" x14ac:dyDescent="0.35"/>
  <cols>
    <col min="1" max="2" width="10.90625" style="35"/>
    <col min="3" max="3" width="42.6328125" style="35" customWidth="1"/>
    <col min="4" max="16384" width="10.90625" style="35"/>
  </cols>
  <sheetData>
    <row r="1" spans="1:7" ht="15.5" x14ac:dyDescent="0.35">
      <c r="A1" s="56">
        <v>1.05</v>
      </c>
      <c r="B1" s="145" t="s">
        <v>270</v>
      </c>
      <c r="C1" s="145"/>
      <c r="D1" s="1" t="s">
        <v>271</v>
      </c>
      <c r="E1" s="3" t="s">
        <v>273</v>
      </c>
      <c r="F1" s="4"/>
      <c r="G1" s="5" t="s">
        <v>0</v>
      </c>
    </row>
    <row r="2" spans="1:7" x14ac:dyDescent="0.35">
      <c r="B2" s="6" t="s">
        <v>1</v>
      </c>
      <c r="C2" s="7" t="s">
        <v>2</v>
      </c>
      <c r="D2" s="9"/>
      <c r="E2" s="10" t="s">
        <v>3</v>
      </c>
      <c r="F2" s="11"/>
      <c r="G2" s="12" t="s">
        <v>4</v>
      </c>
    </row>
    <row r="3" spans="1:7" x14ac:dyDescent="0.35">
      <c r="B3" s="19">
        <v>1</v>
      </c>
      <c r="C3" s="13" t="s">
        <v>272</v>
      </c>
      <c r="D3" s="15"/>
      <c r="E3" s="16">
        <v>6.430555555555556E-2</v>
      </c>
      <c r="F3" s="17"/>
      <c r="G3" s="18"/>
    </row>
    <row r="4" spans="1:7" x14ac:dyDescent="0.35">
      <c r="B4" s="19">
        <v>12</v>
      </c>
      <c r="C4" s="41">
        <v>0.1</v>
      </c>
      <c r="D4" s="22"/>
      <c r="E4" s="23">
        <v>7.4826388888888887E-2</v>
      </c>
      <c r="F4" s="24"/>
      <c r="G4" s="18"/>
    </row>
    <row r="5" spans="1:7" x14ac:dyDescent="0.35">
      <c r="B5" s="19">
        <v>31</v>
      </c>
      <c r="C5" s="20" t="s">
        <v>113</v>
      </c>
      <c r="D5" s="22"/>
      <c r="E5" s="23">
        <v>8.099537037037037E-2</v>
      </c>
      <c r="F5" s="24"/>
      <c r="G5" s="18">
        <f t="shared" ref="G5:G10" si="0">$E$4/E5*1000*$A$1</f>
        <v>970.02715061446133</v>
      </c>
    </row>
    <row r="6" spans="1:7" x14ac:dyDescent="0.35">
      <c r="B6" s="19">
        <v>35</v>
      </c>
      <c r="C6" s="20" t="s">
        <v>18</v>
      </c>
      <c r="D6" s="22"/>
      <c r="E6" s="23">
        <v>8.2916666666666666E-2</v>
      </c>
      <c r="F6" s="24"/>
      <c r="G6" s="18">
        <f t="shared" si="0"/>
        <v>947.55025125628151</v>
      </c>
    </row>
    <row r="7" spans="1:7" x14ac:dyDescent="0.35">
      <c r="B7" s="25">
        <v>62</v>
      </c>
      <c r="C7" s="26" t="s">
        <v>204</v>
      </c>
      <c r="D7" s="20"/>
      <c r="E7" s="23">
        <v>8.9085648148148136E-2</v>
      </c>
      <c r="F7" s="20"/>
      <c r="G7" s="18">
        <f t="shared" si="0"/>
        <v>881.9345199428351</v>
      </c>
    </row>
    <row r="8" spans="1:7" x14ac:dyDescent="0.35">
      <c r="B8" s="25">
        <v>74</v>
      </c>
      <c r="C8" s="26" t="s">
        <v>274</v>
      </c>
      <c r="D8" s="20"/>
      <c r="E8" s="23">
        <v>9.2986111111111103E-2</v>
      </c>
      <c r="F8" s="20"/>
      <c r="G8" s="18">
        <f t="shared" si="0"/>
        <v>844.94025392083665</v>
      </c>
    </row>
    <row r="9" spans="1:7" x14ac:dyDescent="0.35">
      <c r="B9" s="25">
        <v>84</v>
      </c>
      <c r="C9" s="26" t="s">
        <v>275</v>
      </c>
      <c r="D9" s="20"/>
      <c r="E9" s="23">
        <v>0.10012731481481481</v>
      </c>
      <c r="F9" s="20"/>
      <c r="G9" s="18">
        <f t="shared" si="0"/>
        <v>784.67807189920256</v>
      </c>
    </row>
    <row r="10" spans="1:7" x14ac:dyDescent="0.35">
      <c r="B10" s="80">
        <v>87</v>
      </c>
      <c r="C10" s="34" t="s">
        <v>189</v>
      </c>
      <c r="D10" s="51"/>
      <c r="E10" s="52">
        <v>0.10234953703703703</v>
      </c>
      <c r="F10" s="51"/>
      <c r="G10" s="81">
        <f t="shared" si="0"/>
        <v>767.64107203437754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"/>
  <sheetViews>
    <sheetView workbookViewId="0">
      <selection activeCell="G4" sqref="G4"/>
    </sheetView>
  </sheetViews>
  <sheetFormatPr baseColWidth="10" defaultRowHeight="14.5" x14ac:dyDescent="0.35"/>
  <cols>
    <col min="1" max="2" width="10.90625" style="35"/>
    <col min="3" max="3" width="86.90625" style="35" bestFit="1" customWidth="1"/>
    <col min="4" max="4" width="16.08984375" style="35" customWidth="1"/>
    <col min="5" max="16384" width="10.90625" style="35"/>
  </cols>
  <sheetData>
    <row r="1" spans="1:7" ht="15.5" x14ac:dyDescent="0.35">
      <c r="A1" s="56">
        <v>1</v>
      </c>
      <c r="B1" s="145" t="s">
        <v>160</v>
      </c>
      <c r="C1" s="145"/>
      <c r="D1" s="145"/>
      <c r="E1" s="3" t="s">
        <v>161</v>
      </c>
      <c r="F1" s="4"/>
      <c r="G1" s="5" t="s">
        <v>0</v>
      </c>
    </row>
    <row r="2" spans="1:7" x14ac:dyDescent="0.35">
      <c r="B2" s="6" t="s">
        <v>1</v>
      </c>
      <c r="C2" s="7" t="s">
        <v>2</v>
      </c>
      <c r="D2" s="8"/>
      <c r="E2" s="10" t="s">
        <v>3</v>
      </c>
      <c r="F2" s="11"/>
      <c r="G2" s="12" t="s">
        <v>4</v>
      </c>
    </row>
    <row r="3" spans="1:7" x14ac:dyDescent="0.35">
      <c r="B3" s="19" t="s">
        <v>162</v>
      </c>
      <c r="C3" s="20" t="s">
        <v>196</v>
      </c>
      <c r="D3" s="22"/>
      <c r="E3" s="86">
        <v>20.3</v>
      </c>
      <c r="F3" s="24"/>
      <c r="G3" s="18">
        <f>E$3/E3*1000*$A$1</f>
        <v>1000</v>
      </c>
    </row>
    <row r="4" spans="1:7" x14ac:dyDescent="0.35">
      <c r="B4" s="19">
        <v>7</v>
      </c>
      <c r="C4" s="26" t="s">
        <v>266</v>
      </c>
      <c r="D4" s="20"/>
      <c r="E4" s="86">
        <v>17.8</v>
      </c>
      <c r="F4" s="20"/>
      <c r="G4" s="18">
        <f>E$4/E3*1000*$A$1</f>
        <v>876.84729064039414</v>
      </c>
    </row>
    <row r="5" spans="1:7" x14ac:dyDescent="0.35">
      <c r="B5" s="53">
        <v>9</v>
      </c>
      <c r="C5" s="34" t="s">
        <v>267</v>
      </c>
      <c r="D5" s="51"/>
      <c r="E5" s="87">
        <v>16.100000000000001</v>
      </c>
      <c r="F5" s="51"/>
      <c r="G5" s="54">
        <f>E$5/E3*1000*$A$1</f>
        <v>793.10344827586209</v>
      </c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5"/>
  <sheetViews>
    <sheetView tabSelected="1" workbookViewId="0">
      <selection activeCell="G3" sqref="G3"/>
    </sheetView>
  </sheetViews>
  <sheetFormatPr baseColWidth="10" defaultRowHeight="14.5" x14ac:dyDescent="0.35"/>
  <cols>
    <col min="3" max="3" width="45.26953125" customWidth="1"/>
    <col min="7" max="7" width="13.81640625" customWidth="1"/>
    <col min="8" max="8" width="13" customWidth="1"/>
  </cols>
  <sheetData>
    <row r="1" spans="1:7" ht="15.5" x14ac:dyDescent="0.35">
      <c r="A1" s="55">
        <v>1</v>
      </c>
      <c r="B1" s="145" t="s">
        <v>20</v>
      </c>
      <c r="C1" s="145"/>
      <c r="D1" s="1" t="s">
        <v>19</v>
      </c>
      <c r="E1" s="3" t="s">
        <v>184</v>
      </c>
      <c r="F1" s="4"/>
      <c r="G1" s="5" t="s">
        <v>0</v>
      </c>
    </row>
    <row r="2" spans="1:7" x14ac:dyDescent="0.35">
      <c r="B2" s="6" t="s">
        <v>1</v>
      </c>
      <c r="C2" s="7" t="s">
        <v>2</v>
      </c>
      <c r="D2" s="9"/>
      <c r="E2" s="10" t="s">
        <v>3</v>
      </c>
      <c r="F2" s="11"/>
      <c r="G2" s="12" t="s">
        <v>4</v>
      </c>
    </row>
    <row r="3" spans="1:7" x14ac:dyDescent="0.35">
      <c r="B3" s="19">
        <v>1</v>
      </c>
      <c r="C3" s="13" t="s">
        <v>10</v>
      </c>
      <c r="D3" s="15"/>
      <c r="E3" s="16">
        <v>2.7905092592592592E-2</v>
      </c>
      <c r="F3" s="17"/>
      <c r="G3" s="18">
        <f>E$12/E3*1000*$A$1</f>
        <v>1240.9788469514724</v>
      </c>
    </row>
    <row r="4" spans="1:7" x14ac:dyDescent="0.35">
      <c r="B4" s="19">
        <v>2</v>
      </c>
      <c r="C4" s="20" t="s">
        <v>120</v>
      </c>
      <c r="D4" s="22"/>
      <c r="E4" s="23">
        <v>2.8171296296296302E-2</v>
      </c>
      <c r="F4" s="24"/>
      <c r="G4" s="18" t="s">
        <v>121</v>
      </c>
    </row>
    <row r="5" spans="1:7" x14ac:dyDescent="0.35">
      <c r="B5" s="19">
        <v>4</v>
      </c>
      <c r="C5" s="20" t="s">
        <v>5</v>
      </c>
      <c r="D5" s="22"/>
      <c r="E5" s="23">
        <v>2.8796296296296296E-2</v>
      </c>
      <c r="F5" s="24"/>
      <c r="G5" s="18">
        <f t="shared" ref="G5:G23" si="0">E$12/E5*1000*$A$1</f>
        <v>1202.572347266881</v>
      </c>
    </row>
    <row r="6" spans="1:7" x14ac:dyDescent="0.35">
      <c r="B6" s="19">
        <v>7</v>
      </c>
      <c r="C6" s="20" t="s">
        <v>6</v>
      </c>
      <c r="D6" s="22"/>
      <c r="E6" s="23">
        <v>2.9664351851851855E-2</v>
      </c>
      <c r="F6" s="24"/>
      <c r="G6" s="18">
        <f t="shared" si="0"/>
        <v>1167.3819742489268</v>
      </c>
    </row>
    <row r="7" spans="1:7" x14ac:dyDescent="0.35">
      <c r="B7" s="19">
        <v>8</v>
      </c>
      <c r="C7" s="20" t="s">
        <v>186</v>
      </c>
      <c r="D7" s="22"/>
      <c r="E7" s="23">
        <v>2.9722222222222219E-2</v>
      </c>
      <c r="F7" s="24"/>
      <c r="G7" s="18">
        <f t="shared" si="0"/>
        <v>1165.1090342679129</v>
      </c>
    </row>
    <row r="8" spans="1:7" x14ac:dyDescent="0.35">
      <c r="B8" s="19">
        <v>12</v>
      </c>
      <c r="C8" s="20" t="s">
        <v>89</v>
      </c>
      <c r="D8" s="22"/>
      <c r="E8" s="23">
        <v>3.0439814814814819E-2</v>
      </c>
      <c r="F8" s="24"/>
      <c r="G8" s="18">
        <f t="shared" si="0"/>
        <v>1137.6425855513305</v>
      </c>
    </row>
    <row r="9" spans="1:7" x14ac:dyDescent="0.35">
      <c r="B9" s="19">
        <v>16</v>
      </c>
      <c r="C9" s="20" t="s">
        <v>113</v>
      </c>
      <c r="D9" s="22"/>
      <c r="E9" s="23">
        <v>3.1273148148148147E-2</v>
      </c>
      <c r="F9" s="24"/>
      <c r="G9" s="18">
        <f t="shared" si="0"/>
        <v>1107.3279052553664</v>
      </c>
    </row>
    <row r="10" spans="1:7" x14ac:dyDescent="0.35">
      <c r="B10" s="19">
        <v>18</v>
      </c>
      <c r="C10" s="20" t="s">
        <v>100</v>
      </c>
      <c r="D10" s="22"/>
      <c r="E10" s="23">
        <v>3.1446759259259258E-2</v>
      </c>
      <c r="F10" s="24"/>
      <c r="G10" s="18">
        <f t="shared" si="0"/>
        <v>1101.2145748987855</v>
      </c>
    </row>
    <row r="11" spans="1:7" s="35" customFormat="1" x14ac:dyDescent="0.35">
      <c r="B11" s="19">
        <v>31</v>
      </c>
      <c r="C11" s="20" t="s">
        <v>36</v>
      </c>
      <c r="D11" s="22"/>
      <c r="E11" s="23">
        <v>3.2337962962962964E-2</v>
      </c>
      <c r="F11" s="24"/>
      <c r="G11" s="18">
        <f t="shared" si="0"/>
        <v>1070.8661417322833</v>
      </c>
    </row>
    <row r="12" spans="1:7" x14ac:dyDescent="0.35">
      <c r="B12" s="19" t="s">
        <v>185</v>
      </c>
      <c r="C12" s="26"/>
      <c r="D12" s="20"/>
      <c r="E12" s="23">
        <v>3.4629629629629628E-2</v>
      </c>
      <c r="F12" s="20"/>
      <c r="G12" s="18"/>
    </row>
    <row r="13" spans="1:7" s="35" customFormat="1" x14ac:dyDescent="0.35">
      <c r="B13" s="19">
        <v>82</v>
      </c>
      <c r="C13" s="26" t="s">
        <v>17</v>
      </c>
      <c r="D13" s="20"/>
      <c r="E13" s="23">
        <v>3.4965277777777783E-2</v>
      </c>
      <c r="F13" s="20"/>
      <c r="G13" s="18">
        <f t="shared" si="0"/>
        <v>990.40052962595144</v>
      </c>
    </row>
    <row r="14" spans="1:7" x14ac:dyDescent="0.35">
      <c r="B14" s="25">
        <v>141</v>
      </c>
      <c r="C14" s="26" t="s">
        <v>32</v>
      </c>
      <c r="D14" s="20"/>
      <c r="E14" s="23">
        <v>3.6597222222222225E-2</v>
      </c>
      <c r="F14" s="20"/>
      <c r="G14" s="18">
        <f t="shared" si="0"/>
        <v>946.23655913978473</v>
      </c>
    </row>
    <row r="15" spans="1:7" s="35" customFormat="1" x14ac:dyDescent="0.35">
      <c r="B15" s="25">
        <v>165</v>
      </c>
      <c r="C15" s="26" t="s">
        <v>53</v>
      </c>
      <c r="D15" s="20"/>
      <c r="E15" s="23">
        <v>3.7581018518518521E-2</v>
      </c>
      <c r="F15" s="20"/>
      <c r="G15" s="18">
        <f t="shared" si="0"/>
        <v>921.46596858638725</v>
      </c>
    </row>
    <row r="16" spans="1:7" x14ac:dyDescent="0.35">
      <c r="B16" s="25">
        <v>185</v>
      </c>
      <c r="C16" s="26" t="s">
        <v>187</v>
      </c>
      <c r="D16" s="20"/>
      <c r="E16" s="23">
        <v>3.8356481481481484E-2</v>
      </c>
      <c r="F16" s="20"/>
      <c r="G16" s="18">
        <f t="shared" si="0"/>
        <v>902.83645141822558</v>
      </c>
    </row>
    <row r="17" spans="1:7" s="35" customFormat="1" x14ac:dyDescent="0.35">
      <c r="B17" s="25">
        <v>190</v>
      </c>
      <c r="C17" s="26" t="s">
        <v>188</v>
      </c>
      <c r="D17" s="20"/>
      <c r="E17" s="23">
        <v>3.847222222222222E-2</v>
      </c>
      <c r="F17" s="20"/>
      <c r="G17" s="18">
        <f t="shared" si="0"/>
        <v>900.12033694344166</v>
      </c>
    </row>
    <row r="18" spans="1:7" s="35" customFormat="1" x14ac:dyDescent="0.35">
      <c r="B18" s="25">
        <v>191</v>
      </c>
      <c r="C18" s="26" t="s">
        <v>189</v>
      </c>
      <c r="D18" s="20"/>
      <c r="E18" s="23">
        <v>3.8495370370370367E-2</v>
      </c>
      <c r="F18" s="20"/>
      <c r="G18" s="18">
        <f t="shared" si="0"/>
        <v>899.57907396271798</v>
      </c>
    </row>
    <row r="19" spans="1:7" s="35" customFormat="1" x14ac:dyDescent="0.35">
      <c r="B19" s="25">
        <v>209</v>
      </c>
      <c r="C19" s="26" t="s">
        <v>33</v>
      </c>
      <c r="D19" s="20"/>
      <c r="E19" s="23">
        <v>3.9074074074074074E-2</v>
      </c>
      <c r="F19" s="20"/>
      <c r="G19" s="18">
        <f t="shared" si="0"/>
        <v>886.25592417061603</v>
      </c>
    </row>
    <row r="20" spans="1:7" x14ac:dyDescent="0.35">
      <c r="B20" s="25">
        <v>264</v>
      </c>
      <c r="C20" s="26" t="s">
        <v>25</v>
      </c>
      <c r="D20" s="20"/>
      <c r="E20" s="23">
        <v>4.040509259259259E-2</v>
      </c>
      <c r="F20" s="20"/>
      <c r="G20" s="18">
        <f t="shared" si="0"/>
        <v>857.06101403609284</v>
      </c>
    </row>
    <row r="21" spans="1:7" s="35" customFormat="1" x14ac:dyDescent="0.35">
      <c r="B21" s="25">
        <v>276</v>
      </c>
      <c r="C21" s="26" t="s">
        <v>107</v>
      </c>
      <c r="D21" s="20"/>
      <c r="E21" s="23">
        <v>4.0775462962962965E-2</v>
      </c>
      <c r="F21" s="20"/>
      <c r="G21" s="18">
        <f t="shared" si="0"/>
        <v>849.27618506954298</v>
      </c>
    </row>
    <row r="22" spans="1:7" s="35" customFormat="1" x14ac:dyDescent="0.35">
      <c r="B22" s="25">
        <v>395</v>
      </c>
      <c r="C22" s="26" t="s">
        <v>190</v>
      </c>
      <c r="D22" s="20"/>
      <c r="E22" s="23">
        <v>4.4560185185185182E-2</v>
      </c>
      <c r="F22" s="20"/>
      <c r="G22" s="18">
        <f t="shared" si="0"/>
        <v>777.14285714285711</v>
      </c>
    </row>
    <row r="23" spans="1:7" x14ac:dyDescent="0.35">
      <c r="B23" s="25">
        <v>320</v>
      </c>
      <c r="C23" s="26" t="s">
        <v>191</v>
      </c>
      <c r="D23" s="20"/>
      <c r="E23" s="23">
        <v>4.6504629629629625E-2</v>
      </c>
      <c r="F23" s="20"/>
      <c r="G23" s="18">
        <f t="shared" si="0"/>
        <v>744.64907914385265</v>
      </c>
    </row>
    <row r="24" spans="1:7" x14ac:dyDescent="0.35">
      <c r="B24" s="25">
        <v>482</v>
      </c>
      <c r="C24" s="26" t="s">
        <v>192</v>
      </c>
      <c r="D24" s="20"/>
      <c r="E24" s="23">
        <v>4.6851851851851846E-2</v>
      </c>
      <c r="F24" s="20"/>
      <c r="G24" s="18">
        <f t="shared" ref="G24:G29" si="1">E$12/E24*1000</f>
        <v>739.13043478260875</v>
      </c>
    </row>
    <row r="25" spans="1:7" s="35" customFormat="1" x14ac:dyDescent="0.35">
      <c r="B25" s="25">
        <v>485</v>
      </c>
      <c r="C25" s="26" t="s">
        <v>193</v>
      </c>
      <c r="D25" s="20"/>
      <c r="E25" s="23">
        <v>4.6909722222222221E-2</v>
      </c>
      <c r="F25" s="20"/>
      <c r="G25" s="18">
        <f t="shared" si="1"/>
        <v>738.21860350357758</v>
      </c>
    </row>
    <row r="26" spans="1:7" s="35" customFormat="1" x14ac:dyDescent="0.35">
      <c r="B26" s="25">
        <v>503</v>
      </c>
      <c r="C26" s="26" t="s">
        <v>194</v>
      </c>
      <c r="D26" s="20"/>
      <c r="E26" s="23">
        <v>4.7418981481481486E-2</v>
      </c>
      <c r="F26" s="20"/>
      <c r="G26" s="18">
        <f t="shared" si="1"/>
        <v>730.29045643153518</v>
      </c>
    </row>
    <row r="27" spans="1:7" s="35" customFormat="1" x14ac:dyDescent="0.35">
      <c r="B27" s="25">
        <v>514</v>
      </c>
      <c r="C27" s="26" t="s">
        <v>195</v>
      </c>
      <c r="D27" s="20"/>
      <c r="E27" s="23">
        <v>4.7928240740740737E-2</v>
      </c>
      <c r="F27" s="20"/>
      <c r="G27" s="18">
        <f t="shared" si="1"/>
        <v>722.53078966433236</v>
      </c>
    </row>
    <row r="28" spans="1:7" x14ac:dyDescent="0.35">
      <c r="B28" s="25">
        <v>602</v>
      </c>
      <c r="C28" s="26" t="s">
        <v>27</v>
      </c>
      <c r="D28" s="20"/>
      <c r="E28" s="23">
        <v>5.2314814814814814E-2</v>
      </c>
      <c r="F28" s="20"/>
      <c r="G28" s="18">
        <f t="shared" si="1"/>
        <v>661.94690265486724</v>
      </c>
    </row>
    <row r="29" spans="1:7" x14ac:dyDescent="0.35">
      <c r="B29" s="25">
        <v>604</v>
      </c>
      <c r="C29" s="26" t="s">
        <v>22</v>
      </c>
      <c r="D29" s="20"/>
      <c r="E29" s="23">
        <v>5.2384259259259262E-2</v>
      </c>
      <c r="F29" s="20"/>
      <c r="G29" s="18">
        <f t="shared" si="1"/>
        <v>661.06937693327438</v>
      </c>
    </row>
    <row r="30" spans="1:7" x14ac:dyDescent="0.35">
      <c r="B30" s="57"/>
      <c r="C30" s="57"/>
      <c r="D30" s="57"/>
      <c r="E30" s="57"/>
      <c r="F30" s="57"/>
      <c r="G30" s="57"/>
    </row>
    <row r="31" spans="1:7" ht="15.5" x14ac:dyDescent="0.35">
      <c r="A31" s="56">
        <v>0.9</v>
      </c>
      <c r="B31" s="145" t="s">
        <v>20</v>
      </c>
      <c r="C31" s="145"/>
      <c r="D31" s="1" t="s">
        <v>28</v>
      </c>
      <c r="E31" s="3" t="s">
        <v>183</v>
      </c>
      <c r="F31" s="4"/>
      <c r="G31" s="5" t="s">
        <v>0</v>
      </c>
    </row>
    <row r="32" spans="1:7" x14ac:dyDescent="0.35">
      <c r="B32" s="6" t="s">
        <v>1</v>
      </c>
      <c r="C32" s="7" t="s">
        <v>2</v>
      </c>
      <c r="D32" s="9"/>
      <c r="E32" s="10" t="s">
        <v>3</v>
      </c>
      <c r="F32" s="11"/>
      <c r="G32" s="12" t="s">
        <v>4</v>
      </c>
    </row>
    <row r="33" spans="2:7" x14ac:dyDescent="0.35">
      <c r="B33" s="19">
        <v>1</v>
      </c>
      <c r="C33" s="13" t="s">
        <v>99</v>
      </c>
      <c r="D33" s="15"/>
      <c r="E33" s="16">
        <v>1.3206018518518518E-2</v>
      </c>
      <c r="F33" s="17"/>
      <c r="G33" s="18"/>
    </row>
    <row r="34" spans="2:7" x14ac:dyDescent="0.35">
      <c r="B34" s="85" t="s">
        <v>182</v>
      </c>
      <c r="C34" s="34" t="s">
        <v>122</v>
      </c>
      <c r="D34" s="51"/>
      <c r="E34" s="52">
        <v>1.6793981481481483E-2</v>
      </c>
      <c r="F34" s="51"/>
      <c r="G34" s="81">
        <v>900</v>
      </c>
    </row>
    <row r="35" spans="2:7" x14ac:dyDescent="0.35">
      <c r="G35" s="36"/>
    </row>
  </sheetData>
  <mergeCells count="2">
    <mergeCell ref="B1:C1"/>
    <mergeCell ref="B31:C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26</vt:i4>
      </vt:variant>
    </vt:vector>
  </HeadingPairs>
  <TitlesOfParts>
    <vt:vector size="26" baseType="lpstr">
      <vt:lpstr>Programme</vt:lpstr>
      <vt:lpstr>Compétition RCB 08-10 </vt:lpstr>
      <vt:lpstr>Run&amp;Bike Koekelbergh 22-10</vt:lpstr>
      <vt:lpstr>Course de l'heure 11-11</vt:lpstr>
      <vt:lpstr>R&amp;B de Chaumont 12-11</vt:lpstr>
      <vt:lpstr>Ladies Run 18-11</vt:lpstr>
      <vt:lpstr>Duathlon Bas-Oha 19-11</vt:lpstr>
      <vt:lpstr>Relais Mouillés 3-12</vt:lpstr>
      <vt:lpstr>Foulées Axa 5-12</vt:lpstr>
      <vt:lpstr>Run&amp;Bike Bruxelles 17-12</vt:lpstr>
      <vt:lpstr>Corrida Manneken Pis 26-12</vt:lpstr>
      <vt:lpstr>Galopades 13-01</vt:lpstr>
      <vt:lpstr>Relais givrés 20-01</vt:lpstr>
      <vt:lpstr>Challenge Nivelles 27-01</vt:lpstr>
      <vt:lpstr>Houffatrail 28-01</vt:lpstr>
      <vt:lpstr>Challenge La Hulpe 14-02</vt:lpstr>
      <vt:lpstr>Run&amp;Bike RCBT 24-02</vt:lpstr>
      <vt:lpstr>Compétition de natation 04-03</vt:lpstr>
      <vt:lpstr>Challenge Chaumont 10-03</vt:lpstr>
      <vt:lpstr>Run &amp; Bike RCBT 18-02</vt:lpstr>
      <vt:lpstr>Run &amp; Bike Evere 27-02</vt:lpstr>
      <vt:lpstr>Crêtes brainoises 27-02</vt:lpstr>
      <vt:lpstr>La Sambrienne 12-03 </vt:lpstr>
      <vt:lpstr>Challenge la Hulpe 20-02</vt:lpstr>
      <vt:lpstr>Trail de Hamoir 05-03</vt:lpstr>
      <vt:lpstr>Run&amp;Bike RCBT 12-03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Pétré</dc:creator>
  <cp:lastModifiedBy>Robin Pétré</cp:lastModifiedBy>
  <dcterms:created xsi:type="dcterms:W3CDTF">2016-01-09T20:44:41Z</dcterms:created>
  <dcterms:modified xsi:type="dcterms:W3CDTF">2018-10-03T11:24:50Z</dcterms:modified>
</cp:coreProperties>
</file>