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ropet\OneDrive\Documents\Sport\RCBT\Challenge RCBT\"/>
    </mc:Choice>
  </mc:AlternateContent>
  <xr:revisionPtr revIDLastSave="1692" documentId="8_{F3A994DE-8128-4AD4-9493-DA1C1C22428A}" xr6:coauthVersionLast="41" xr6:coauthVersionMax="41" xr10:uidLastSave="{2F17330A-F5E1-45CB-9D2A-912AACFDCFCB}"/>
  <bookViews>
    <workbookView xWindow="-110" yWindow="-110" windowWidth="19420" windowHeight="11020" xr2:uid="{408AB1D5-E014-4A68-AA12-9759F25450FF}"/>
  </bookViews>
  <sheets>
    <sheet name="Classement" sheetId="5" r:id="rId1"/>
    <sheet name="TCD" sheetId="2" r:id="rId2"/>
    <sheet name="Feuil1" sheetId="3" state="hidden" r:id="rId3"/>
    <sheet name="Distance" sheetId="7" r:id="rId4"/>
    <sheet name="Résultats" sheetId="1" r:id="rId5"/>
  </sheets>
  <definedNames>
    <definedName name="_xlnm._FilterDatabase" localSheetId="2" hidden="1">Feuil1!$A$1:$C$33</definedName>
  </definedNames>
  <calcPr calcId="191029"/>
  <pivotCaches>
    <pivotCache cacheId="13" r:id="rId6"/>
    <pivotCache cacheId="2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" i="5" l="1"/>
  <c r="V3" i="5"/>
  <c r="V9" i="5"/>
  <c r="V4" i="5"/>
  <c r="V27" i="5"/>
  <c r="V11" i="5"/>
  <c r="V12" i="5"/>
  <c r="V15" i="5"/>
  <c r="V16" i="5"/>
  <c r="V18" i="5"/>
  <c r="V31" i="5"/>
  <c r="V19" i="5"/>
  <c r="V5" i="5"/>
  <c r="V6" i="5"/>
  <c r="V7" i="5"/>
  <c r="V8" i="5"/>
  <c r="V24" i="5"/>
  <c r="V10" i="5"/>
  <c r="V13" i="5"/>
  <c r="V32" i="5"/>
  <c r="V14" i="5"/>
  <c r="V17" i="5"/>
  <c r="V20" i="5"/>
  <c r="V21" i="5"/>
  <c r="V22" i="5"/>
  <c r="V23" i="5"/>
  <c r="V25" i="5"/>
  <c r="V26" i="5"/>
  <c r="V28" i="5"/>
  <c r="V29" i="5"/>
  <c r="V30" i="5"/>
  <c r="V50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51" i="5"/>
  <c r="V52" i="5"/>
  <c r="V53" i="5"/>
  <c r="V54" i="5"/>
  <c r="V55" i="5"/>
  <c r="V46" i="5"/>
  <c r="V56" i="5"/>
  <c r="V57" i="5"/>
  <c r="V58" i="5"/>
  <c r="V59" i="5"/>
  <c r="V60" i="5"/>
  <c r="V47" i="5"/>
  <c r="V61" i="5"/>
  <c r="V62" i="5"/>
  <c r="V63" i="5"/>
  <c r="V64" i="5"/>
  <c r="V65" i="5"/>
  <c r="V66" i="5"/>
  <c r="V67" i="5"/>
  <c r="V68" i="5"/>
  <c r="V69" i="5"/>
  <c r="V48" i="5"/>
  <c r="V70" i="5"/>
  <c r="V71" i="5"/>
  <c r="V72" i="5"/>
  <c r="V49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0" i="5"/>
  <c r="W29" i="5"/>
  <c r="W28" i="5"/>
  <c r="W26" i="5"/>
  <c r="W25" i="5"/>
  <c r="W23" i="5"/>
  <c r="W22" i="5"/>
  <c r="W21" i="5"/>
  <c r="W20" i="5"/>
  <c r="W17" i="5"/>
  <c r="W14" i="5"/>
  <c r="W32" i="5"/>
  <c r="W13" i="5"/>
  <c r="W10" i="5"/>
  <c r="W24" i="5"/>
  <c r="W8" i="5"/>
  <c r="W7" i="5"/>
  <c r="W6" i="5"/>
  <c r="W5" i="5"/>
  <c r="W19" i="5"/>
  <c r="W31" i="5"/>
  <c r="W18" i="5"/>
  <c r="W16" i="5"/>
  <c r="W15" i="5"/>
  <c r="W12" i="5"/>
  <c r="W11" i="5"/>
  <c r="W27" i="5"/>
  <c r="W4" i="5"/>
  <c r="W9" i="5"/>
  <c r="W3" i="5"/>
  <c r="W2" i="5"/>
  <c r="D384" i="1"/>
  <c r="D378" i="1"/>
  <c r="D287" i="1" l="1"/>
  <c r="V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5" i="2"/>
  <c r="D453" i="1"/>
  <c r="D454" i="1"/>
  <c r="D455" i="1"/>
  <c r="D456" i="1"/>
  <c r="D444" i="1"/>
  <c r="D445" i="1"/>
  <c r="D446" i="1"/>
  <c r="D447" i="1"/>
  <c r="D448" i="1"/>
  <c r="D449" i="1"/>
  <c r="D450" i="1"/>
  <c r="D451" i="1"/>
  <c r="D443" i="1"/>
  <c r="D283" i="1"/>
  <c r="D284" i="1"/>
  <c r="D223" i="1"/>
  <c r="D30" i="1"/>
  <c r="D286" i="1"/>
  <c r="D288" i="1"/>
  <c r="D289" i="1"/>
  <c r="D285" i="1"/>
  <c r="D381" i="1"/>
  <c r="D265" i="1" l="1"/>
  <c r="D376" i="1"/>
  <c r="D377" i="1"/>
  <c r="D393" i="1" l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392" i="1"/>
  <c r="D375" i="1"/>
  <c r="D379" i="1"/>
  <c r="D380" i="1"/>
  <c r="D382" i="1"/>
  <c r="D383" i="1"/>
  <c r="D385" i="1"/>
  <c r="D386" i="1"/>
  <c r="D387" i="1"/>
  <c r="D388" i="1"/>
  <c r="D389" i="1"/>
  <c r="D390" i="1"/>
  <c r="D391" i="1"/>
  <c r="D374" i="1"/>
  <c r="D243" i="1" l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42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17" i="1"/>
  <c r="D295" i="1"/>
  <c r="D296" i="1"/>
  <c r="D297" i="1"/>
  <c r="D298" i="1"/>
  <c r="D299" i="1"/>
  <c r="D300" i="1"/>
  <c r="D301" i="1"/>
  <c r="D302" i="1"/>
  <c r="D303" i="1"/>
  <c r="D304" i="1"/>
  <c r="D294" i="1"/>
  <c r="D293" i="1"/>
  <c r="D292" i="1"/>
  <c r="D290" i="1"/>
  <c r="D291" i="1"/>
  <c r="E290" i="1"/>
  <c r="D273" i="1"/>
  <c r="D274" i="1"/>
  <c r="D275" i="1"/>
  <c r="D276" i="1"/>
  <c r="D277" i="1"/>
  <c r="D278" i="1"/>
  <c r="D279" i="1"/>
  <c r="D280" i="1"/>
  <c r="D281" i="1"/>
  <c r="D282" i="1"/>
  <c r="D272" i="1"/>
  <c r="D257" i="1"/>
  <c r="D258" i="1"/>
  <c r="D259" i="1"/>
  <c r="D260" i="1"/>
  <c r="D261" i="1"/>
  <c r="D262" i="1"/>
  <c r="D263" i="1"/>
  <c r="D264" i="1"/>
  <c r="D266" i="1"/>
  <c r="D267" i="1"/>
  <c r="D268" i="1"/>
  <c r="D269" i="1"/>
  <c r="D270" i="1"/>
  <c r="D271" i="1"/>
  <c r="D256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29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4" i="1"/>
  <c r="D225" i="1"/>
  <c r="D226" i="1"/>
  <c r="D227" i="1"/>
  <c r="D228" i="1"/>
  <c r="D196" i="1"/>
  <c r="D186" i="1"/>
  <c r="D187" i="1"/>
  <c r="D188" i="1"/>
  <c r="D189" i="1"/>
  <c r="D190" i="1"/>
  <c r="D191" i="1"/>
  <c r="D192" i="1"/>
  <c r="D193" i="1"/>
  <c r="D194" i="1"/>
  <c r="D195" i="1"/>
  <c r="D185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68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51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32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15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01" i="1"/>
  <c r="D97" i="1"/>
  <c r="D98" i="1"/>
  <c r="D99" i="1"/>
  <c r="D100" i="1"/>
  <c r="D96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50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34" i="1"/>
  <c r="D9" i="1"/>
  <c r="D10" i="1"/>
  <c r="D11" i="1"/>
  <c r="D12" i="1"/>
  <c r="D13" i="1"/>
  <c r="D14" i="1"/>
  <c r="D15" i="1"/>
  <c r="D16" i="1"/>
  <c r="D8" i="1"/>
  <c r="D3" i="1"/>
  <c r="D4" i="1"/>
  <c r="D5" i="1"/>
  <c r="D6" i="1"/>
  <c r="D7" i="1"/>
  <c r="D2" i="1"/>
  <c r="D452" i="1" l="1"/>
</calcChain>
</file>

<file path=xl/sharedStrings.xml><?xml version="1.0" encoding="utf-8"?>
<sst xmlns="http://schemas.openxmlformats.org/spreadsheetml/2006/main" count="1831" uniqueCount="240">
  <si>
    <t>Place</t>
  </si>
  <si>
    <t>Noms</t>
  </si>
  <si>
    <t>Temps</t>
  </si>
  <si>
    <t>Thibault Recourt</t>
  </si>
  <si>
    <t>Hector Rossignol</t>
  </si>
  <si>
    <t>Clovis Rossignol</t>
  </si>
  <si>
    <t>Dennis Di Mascio</t>
  </si>
  <si>
    <t>Marco Wegnez</t>
  </si>
  <si>
    <t>Nerea Demuyt</t>
  </si>
  <si>
    <t>Abel Magnette</t>
  </si>
  <si>
    <t>Eline Gaspard</t>
  </si>
  <si>
    <t>François Rossignol</t>
  </si>
  <si>
    <t>Romain Krokaert</t>
  </si>
  <si>
    <t>Giada Di Mascio</t>
  </si>
  <si>
    <t>Valentine Cornu</t>
  </si>
  <si>
    <t>Marie-Louise Hiller</t>
  </si>
  <si>
    <t>Yann Schmitz</t>
  </si>
  <si>
    <t>Milan Horvath</t>
  </si>
  <si>
    <t>Liévin Crefcoeur</t>
  </si>
  <si>
    <t>Nathan Boucquey</t>
  </si>
  <si>
    <t>Matthieu Seha</t>
  </si>
  <si>
    <t>Nicolas Denoël</t>
  </si>
  <si>
    <t>Pierre Nisot</t>
  </si>
  <si>
    <t>Nicolas Van Damme</t>
  </si>
  <si>
    <t>Martin Hermans</t>
  </si>
  <si>
    <t>Nicolas Heurion</t>
  </si>
  <si>
    <t>Mathieu Lombaert</t>
  </si>
  <si>
    <t>François-Xavier Leroy</t>
  </si>
  <si>
    <t>fabian Giarra</t>
  </si>
  <si>
    <t>Simon Benvegnu</t>
  </si>
  <si>
    <t>Adrien Petteau</t>
  </si>
  <si>
    <t>Alexandre Chalmagne</t>
  </si>
  <si>
    <t>Thibaut Saffroy</t>
  </si>
  <si>
    <t>Philippe Frennet</t>
  </si>
  <si>
    <t>Olivier De Schutter</t>
  </si>
  <si>
    <t>Vladimir Guinez Martinez</t>
  </si>
  <si>
    <t>Brian Charlier</t>
  </si>
  <si>
    <t>Benoit Ralet</t>
  </si>
  <si>
    <t>Diego Vermeire</t>
  </si>
  <si>
    <t>Olivier Jeuniaux</t>
  </si>
  <si>
    <t>Eloïse Plas</t>
  </si>
  <si>
    <t>Nathan Jamoulle</t>
  </si>
  <si>
    <t>José Noceda</t>
  </si>
  <si>
    <t>Nicolas Leman</t>
  </si>
  <si>
    <t>Mathieu Baudry</t>
  </si>
  <si>
    <t>Michel Schoonjans</t>
  </si>
  <si>
    <t>Eléonore Hiller</t>
  </si>
  <si>
    <t>Kevin Heylbroeck</t>
  </si>
  <si>
    <t>Tristan Vandenhouweele</t>
  </si>
  <si>
    <t>Jérôme Vinas</t>
  </si>
  <si>
    <t>Philippe Crefcoeur</t>
  </si>
  <si>
    <t>Aurélie Duval</t>
  </si>
  <si>
    <t>Marie Moreau</t>
  </si>
  <si>
    <t>Pascal Vandenhouweele</t>
  </si>
  <si>
    <t>Nesle Verhelst</t>
  </si>
  <si>
    <t>Alexandre Karkan</t>
  </si>
  <si>
    <t>Wioletta Walczak</t>
  </si>
  <si>
    <t>Chantal Becquevort</t>
  </si>
  <si>
    <t>Natalia Tzimas</t>
  </si>
  <si>
    <t>Juliette Leroux</t>
  </si>
  <si>
    <t>Joachim Verstraeten</t>
  </si>
  <si>
    <t>Thibaut Pairon</t>
  </si>
  <si>
    <t>Fabian Giarra</t>
  </si>
  <si>
    <t>Louis Janssens</t>
  </si>
  <si>
    <t>Julia Caligaris</t>
  </si>
  <si>
    <t>Max Romain</t>
  </si>
  <si>
    <t>Matthieu Overtus</t>
  </si>
  <si>
    <t>Thomas Calin</t>
  </si>
  <si>
    <t>Nathan Chantry</t>
  </si>
  <si>
    <t>Laszlo Coppé</t>
  </si>
  <si>
    <t>Van Arenbergh Loic</t>
  </si>
  <si>
    <t>Thierry Vuye</t>
  </si>
  <si>
    <t>Galopades</t>
  </si>
  <si>
    <t>Tommaso Tulkens</t>
  </si>
  <si>
    <t>Maxime Pétré</t>
  </si>
  <si>
    <t>Marc Evrad</t>
  </si>
  <si>
    <t>Xavier Ernst</t>
  </si>
  <si>
    <t>Relais mouillés</t>
  </si>
  <si>
    <t>1=10%</t>
  </si>
  <si>
    <t>Antoine Hendrix</t>
  </si>
  <si>
    <t>Course de l'heure</t>
  </si>
  <si>
    <t>Olivier Philippe</t>
  </si>
  <si>
    <t>Louis Bouillet</t>
  </si>
  <si>
    <t>Antoine Dille</t>
  </si>
  <si>
    <t>Cédric Van Muysenwinkel</t>
  </si>
  <si>
    <t>Arthur Du Brulle</t>
  </si>
  <si>
    <t>Joachim Sacrez</t>
  </si>
  <si>
    <t>Ivan Lebrun</t>
  </si>
  <si>
    <t>Xavier Massart</t>
  </si>
  <si>
    <t>Robin Pétré</t>
  </si>
  <si>
    <t>Simon Délépine</t>
  </si>
  <si>
    <t>Mano Vervloet</t>
  </si>
  <si>
    <t>Marc Warnier</t>
  </si>
  <si>
    <t>Damien Janssens</t>
  </si>
  <si>
    <t>Danitza Scatliffe</t>
  </si>
  <si>
    <t>Kate Lambrechts</t>
  </si>
  <si>
    <t>Céline Cocq</t>
  </si>
  <si>
    <t>Maxime Fastrez</t>
  </si>
  <si>
    <t>Pauline Jacquin</t>
  </si>
  <si>
    <t>Allison Baete</t>
  </si>
  <si>
    <t>Fanny Schrurs</t>
  </si>
  <si>
    <t>Florence Collard</t>
  </si>
  <si>
    <t>Haytem Ben Salem</t>
  </si>
  <si>
    <t>Bilal Ghomraoui</t>
  </si>
  <si>
    <t>Anthony Billiet</t>
  </si>
  <si>
    <t>Christian Lameir</t>
  </si>
  <si>
    <t>Marine Lewuillion</t>
  </si>
  <si>
    <t>Nicolas Del Rio</t>
  </si>
  <si>
    <t>Fiona Pitt</t>
  </si>
  <si>
    <t>Philippe Schelkens</t>
  </si>
  <si>
    <t>Marie Mahieu</t>
  </si>
  <si>
    <t>Nicolas Ovart</t>
  </si>
  <si>
    <t>François Dusart</t>
  </si>
  <si>
    <t>Benoit Hermans</t>
  </si>
  <si>
    <t>Justin Otte</t>
  </si>
  <si>
    <t>Ferdinand Roux De Bézieux</t>
  </si>
  <si>
    <t>Martin Reynaud</t>
  </si>
  <si>
    <t>Youri Wurms</t>
  </si>
  <si>
    <t>Pierre-Loic Bacq</t>
  </si>
  <si>
    <t>Lilianne Mejias</t>
  </si>
  <si>
    <t>Sébastien Dawans</t>
  </si>
  <si>
    <t>Emma Di Mascio</t>
  </si>
  <si>
    <t>Yorck Wurms</t>
  </si>
  <si>
    <t>Lucie Pirklova</t>
  </si>
  <si>
    <t>Yannick Wurms</t>
  </si>
  <si>
    <t>Jasper Carlsen</t>
  </si>
  <si>
    <t>Ludovic Masset</t>
  </si>
  <si>
    <t>Céline Agelou</t>
  </si>
  <si>
    <t>Giorgio Fioretti</t>
  </si>
  <si>
    <t>Philippe Colson</t>
  </si>
  <si>
    <t>Mathieu Seha</t>
  </si>
  <si>
    <t>François Thirifays</t>
  </si>
  <si>
    <t>François Stockmans</t>
  </si>
  <si>
    <t>Aurélien Lauwers</t>
  </si>
  <si>
    <t>Guy Vassart</t>
  </si>
  <si>
    <t>Sébastien Remy</t>
  </si>
  <si>
    <t>Philippe Angellier</t>
  </si>
  <si>
    <t>Agnès Lambert</t>
  </si>
  <si>
    <t>Points</t>
  </si>
  <si>
    <t>Parcours</t>
  </si>
  <si>
    <t>Étiquettes de lignes</t>
  </si>
  <si>
    <t>(vide)</t>
  </si>
  <si>
    <t>Total général</t>
  </si>
  <si>
    <t>Étiquettes de colonnes</t>
  </si>
  <si>
    <t>Somme de Points</t>
  </si>
  <si>
    <t>Fred Mlanao</t>
  </si>
  <si>
    <t>Km</t>
  </si>
  <si>
    <t>Type</t>
  </si>
  <si>
    <t>Run&amp;Bike</t>
  </si>
  <si>
    <t>Relais Givrés</t>
  </si>
  <si>
    <t>Course à pied</t>
  </si>
  <si>
    <t>Natation</t>
  </si>
  <si>
    <t>Trail</t>
  </si>
  <si>
    <t>Coef</t>
  </si>
  <si>
    <t>Bénévolat</t>
  </si>
  <si>
    <t>Mo Atm</t>
  </si>
  <si>
    <t>Guy Vassart Jr</t>
  </si>
  <si>
    <t>Gaetan Lemaire</t>
  </si>
  <si>
    <t>Caroline Cornu</t>
  </si>
  <si>
    <t>Thomas Palan</t>
  </si>
  <si>
    <t>Emily Rasson</t>
  </si>
  <si>
    <t>Xavier Patris</t>
  </si>
  <si>
    <t>Sophie Michel</t>
  </si>
  <si>
    <t>Igor Ballez</t>
  </si>
  <si>
    <t>Virginie Fontaine</t>
  </si>
  <si>
    <t>Jacques Wiame</t>
  </si>
  <si>
    <t>Cécile Van De Moosdyk</t>
  </si>
  <si>
    <t>Max Fastrez</t>
  </si>
  <si>
    <t>Sarah Verstraeten</t>
  </si>
  <si>
    <t>Dimitri Qamar</t>
  </si>
  <si>
    <t>Pascal Van Den Eynde</t>
  </si>
  <si>
    <t>Gill Causteur</t>
  </si>
  <si>
    <t>Sébastien Calle</t>
  </si>
  <si>
    <t>Phillippe Colson</t>
  </si>
  <si>
    <t>Marc Evrard</t>
  </si>
  <si>
    <t>5 - 10%</t>
  </si>
  <si>
    <t>Coppé Laszlo</t>
  </si>
  <si>
    <t>Francine Serré</t>
  </si>
  <si>
    <t>Mannekenpis Corrida</t>
  </si>
  <si>
    <t>Evere</t>
  </si>
  <si>
    <t>OTAN</t>
  </si>
  <si>
    <t>Rameurs</t>
  </si>
  <si>
    <t>Foulées AXA</t>
  </si>
  <si>
    <t>Trail Beaufays</t>
  </si>
  <si>
    <t>GP Dayer</t>
  </si>
  <si>
    <t>Bonus</t>
  </si>
  <si>
    <t>RCBT</t>
  </si>
  <si>
    <t>Alexandre  Goffin</t>
  </si>
  <si>
    <t>Pablo Rouseau</t>
  </si>
  <si>
    <t>Jack Douglas</t>
  </si>
  <si>
    <t>Guillaume</t>
  </si>
  <si>
    <t>Liliana Mejias Parra</t>
  </si>
  <si>
    <t>Stéphanie Bauduin</t>
  </si>
  <si>
    <t>Sandra Haulait</t>
  </si>
  <si>
    <t>Jose Noceda</t>
  </si>
  <si>
    <t>Pierre-Loïc Bacq</t>
  </si>
  <si>
    <t>Pierre Terlinden-Ruhl</t>
  </si>
  <si>
    <t>Tanguy Labar</t>
  </si>
  <si>
    <t>Jerome Bryssinck</t>
  </si>
  <si>
    <t>Lievin Crefcoeur</t>
  </si>
  <si>
    <t>Nicolas Marenne</t>
  </si>
  <si>
    <t xml:space="preserve">Guillaume </t>
  </si>
  <si>
    <t>Florence Lerat</t>
  </si>
  <si>
    <t>Pascal Vanden Eynde</t>
  </si>
  <si>
    <t>Alois Van Bael</t>
  </si>
  <si>
    <t>Nom</t>
  </si>
  <si>
    <t>Chrono</t>
  </si>
  <si>
    <t>Position</t>
  </si>
  <si>
    <t>Compet RCBT</t>
  </si>
  <si>
    <t>Marathon Bxl</t>
  </si>
  <si>
    <t>RB Chaumont</t>
  </si>
  <si>
    <t>BW Chaumont</t>
  </si>
  <si>
    <t>BW Nivelles</t>
  </si>
  <si>
    <t>Simon Martin</t>
  </si>
  <si>
    <t>Hivernales</t>
  </si>
  <si>
    <t>Aurélie Cryns</t>
  </si>
  <si>
    <t>Edouard Van Dongen</t>
  </si>
  <si>
    <t>Pierre Henrotin</t>
  </si>
  <si>
    <t>Nicolas Rasson</t>
  </si>
  <si>
    <t>Justine Stroobant</t>
  </si>
  <si>
    <t>Jérôme Claessens</t>
  </si>
  <si>
    <t>Benjamin Makumba</t>
  </si>
  <si>
    <t>Benjamin Sanders</t>
  </si>
  <si>
    <t>Pascal Vandenhouwheele</t>
  </si>
  <si>
    <t>Marius De Beys</t>
  </si>
  <si>
    <t>Mohammad Abou Taha</t>
  </si>
  <si>
    <t>Jessica Duval</t>
  </si>
  <si>
    <t>Timothée Van Wassenhove</t>
  </si>
  <si>
    <t>Total</t>
  </si>
  <si>
    <t>Nombre de courses</t>
  </si>
  <si>
    <t>Somme de Km</t>
  </si>
  <si>
    <t>Catégorie</t>
  </si>
  <si>
    <t>SEN</t>
  </si>
  <si>
    <t xml:space="preserve">SEN </t>
  </si>
  <si>
    <t>U23</t>
  </si>
  <si>
    <t>Jeunes A</t>
  </si>
  <si>
    <t>Juniors</t>
  </si>
  <si>
    <t>Jeunes B</t>
  </si>
  <si>
    <t>Jeunes C</t>
  </si>
  <si>
    <t>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</si>
</sst>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25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7"/>
      <color rgb="FF141414"/>
      <name val="Segoe UI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theme="5" tint="-0.249977111117893"/>
      </left>
      <right style="thick">
        <color theme="5" tint="-0.249977111117893"/>
      </right>
      <top/>
      <bottom/>
      <diagonal/>
    </border>
  </borders>
  <cellStyleXfs count="119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3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164" fontId="3" fillId="0" borderId="0" applyFont="0" applyFill="0" applyBorder="0" applyAlignment="0" applyProtection="0"/>
    <xf numFmtId="0" fontId="16" fillId="18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19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16" borderId="1" applyNumberFormat="0" applyAlignment="0" applyProtection="0"/>
    <xf numFmtId="0" fontId="14" fillId="7" borderId="1" applyNumberFormat="0" applyAlignment="0" applyProtection="0"/>
    <xf numFmtId="0" fontId="4" fillId="19" borderId="7" applyNumberFormat="0" applyFont="0" applyAlignment="0" applyProtection="0"/>
    <xf numFmtId="0" fontId="17" fillId="16" borderId="8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16" borderId="1" applyNumberFormat="0" applyAlignment="0" applyProtection="0"/>
    <xf numFmtId="0" fontId="14" fillId="7" borderId="1" applyNumberFormat="0" applyAlignment="0" applyProtection="0"/>
    <xf numFmtId="0" fontId="4" fillId="19" borderId="7" applyNumberFormat="0" applyFont="0" applyAlignment="0" applyProtection="0"/>
    <xf numFmtId="0" fontId="17" fillId="16" borderId="8" applyNumberFormat="0" applyAlignment="0" applyProtection="0"/>
    <xf numFmtId="0" fontId="7" fillId="16" borderId="1" applyNumberFormat="0" applyAlignment="0" applyProtection="0"/>
    <xf numFmtId="0" fontId="14" fillId="7" borderId="1" applyNumberFormat="0" applyAlignment="0" applyProtection="0"/>
    <xf numFmtId="0" fontId="4" fillId="19" borderId="7" applyNumberFormat="0" applyFont="0" applyAlignment="0" applyProtection="0"/>
    <xf numFmtId="0" fontId="17" fillId="16" borderId="8" applyNumberFormat="0" applyAlignment="0" applyProtection="0"/>
    <xf numFmtId="0" fontId="7" fillId="16" borderId="1" applyNumberFormat="0" applyAlignment="0" applyProtection="0"/>
    <xf numFmtId="0" fontId="14" fillId="7" borderId="1" applyNumberFormat="0" applyAlignment="0" applyProtection="0"/>
    <xf numFmtId="0" fontId="4" fillId="19" borderId="7" applyNumberFormat="0" applyFont="0" applyAlignment="0" applyProtection="0"/>
    <xf numFmtId="0" fontId="17" fillId="16" borderId="8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16" borderId="1" applyNumberFormat="0" applyAlignment="0" applyProtection="0"/>
    <xf numFmtId="0" fontId="14" fillId="7" borderId="1" applyNumberFormat="0" applyAlignment="0" applyProtection="0"/>
    <xf numFmtId="0" fontId="4" fillId="19" borderId="7" applyNumberFormat="0" applyFont="0" applyAlignment="0" applyProtection="0"/>
    <xf numFmtId="0" fontId="17" fillId="16" borderId="8" applyNumberFormat="0" applyAlignment="0" applyProtection="0"/>
    <xf numFmtId="0" fontId="7" fillId="16" borderId="1" applyNumberFormat="0" applyAlignment="0" applyProtection="0"/>
    <xf numFmtId="0" fontId="14" fillId="7" borderId="1" applyNumberFormat="0" applyAlignment="0" applyProtection="0"/>
    <xf numFmtId="0" fontId="4" fillId="19" borderId="7" applyNumberFormat="0" applyFont="0" applyAlignment="0" applyProtection="0"/>
    <xf numFmtId="0" fontId="17" fillId="16" borderId="8" applyNumberFormat="0" applyAlignment="0" applyProtection="0"/>
    <xf numFmtId="0" fontId="7" fillId="16" borderId="1" applyNumberFormat="0" applyAlignment="0" applyProtection="0"/>
    <xf numFmtId="0" fontId="14" fillId="7" borderId="1" applyNumberFormat="0" applyAlignment="0" applyProtection="0"/>
    <xf numFmtId="0" fontId="4" fillId="19" borderId="7" applyNumberFormat="0" applyFont="0" applyAlignment="0" applyProtection="0"/>
    <xf numFmtId="0" fontId="17" fillId="16" borderId="8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7" borderId="1" applyNumberFormat="0" applyAlignment="0" applyProtection="0"/>
    <xf numFmtId="0" fontId="7" fillId="16" borderId="1" applyNumberFormat="0" applyAlignment="0" applyProtection="0"/>
    <xf numFmtId="0" fontId="14" fillId="7" borderId="1" applyNumberFormat="0" applyAlignment="0" applyProtection="0"/>
    <xf numFmtId="0" fontId="4" fillId="19" borderId="7" applyNumberFormat="0" applyFont="0" applyAlignment="0" applyProtection="0"/>
    <xf numFmtId="0" fontId="17" fillId="16" borderId="8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14" fillId="7" borderId="1" applyNumberFormat="0" applyAlignment="0" applyProtection="0"/>
    <xf numFmtId="0" fontId="4" fillId="19" borderId="7" applyNumberFormat="0" applyFont="0" applyAlignment="0" applyProtection="0"/>
    <xf numFmtId="0" fontId="17" fillId="16" borderId="8" applyNumberFormat="0" applyAlignment="0" applyProtection="0"/>
    <xf numFmtId="0" fontId="4" fillId="19" borderId="7" applyNumberFormat="0" applyFont="0" applyAlignment="0" applyProtection="0"/>
    <xf numFmtId="0" fontId="17" fillId="16" borderId="8" applyNumberFormat="0" applyAlignment="0" applyProtection="0"/>
    <xf numFmtId="0" fontId="7" fillId="16" borderId="1" applyNumberFormat="0" applyAlignment="0" applyProtection="0"/>
    <xf numFmtId="0" fontId="14" fillId="7" borderId="1" applyNumberFormat="0" applyAlignment="0" applyProtection="0"/>
    <xf numFmtId="0" fontId="4" fillId="19" borderId="7" applyNumberFormat="0" applyFont="0" applyAlignment="0" applyProtection="0"/>
    <xf numFmtId="0" fontId="17" fillId="16" borderId="8" applyNumberFormat="0" applyAlignment="0" applyProtection="0"/>
    <xf numFmtId="0" fontId="7" fillId="16" borderId="1" applyNumberFormat="0" applyAlignment="0" applyProtection="0"/>
    <xf numFmtId="0" fontId="14" fillId="7" borderId="1" applyNumberFormat="0" applyAlignment="0" applyProtection="0"/>
    <xf numFmtId="0" fontId="4" fillId="19" borderId="7" applyNumberFormat="0" applyFont="0" applyAlignment="0" applyProtection="0"/>
    <xf numFmtId="0" fontId="17" fillId="16" borderId="8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16" borderId="1" applyNumberFormat="0" applyAlignment="0" applyProtection="0"/>
    <xf numFmtId="0" fontId="14" fillId="7" borderId="1" applyNumberFormat="0" applyAlignment="0" applyProtection="0"/>
    <xf numFmtId="0" fontId="4" fillId="19" borderId="7" applyNumberFormat="0" applyFont="0" applyAlignment="0" applyProtection="0"/>
    <xf numFmtId="0" fontId="17" fillId="16" borderId="8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1" fontId="22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21" fontId="22" fillId="0" borderId="0" xfId="0" applyNumberFormat="1" applyFont="1" applyAlignment="1">
      <alignment horizontal="center" vertical="center"/>
    </xf>
    <xf numFmtId="21" fontId="21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9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9" fontId="21" fillId="0" borderId="0" xfId="0" applyNumberFormat="1" applyFont="1" applyAlignment="1">
      <alignment horizontal="left"/>
    </xf>
    <xf numFmtId="9" fontId="3" fillId="0" borderId="0" xfId="114" applyNumberFormat="1" applyAlignment="1">
      <alignment horizontal="left"/>
    </xf>
    <xf numFmtId="0" fontId="0" fillId="0" borderId="0" xfId="0" pivotButton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1" fontId="24" fillId="0" borderId="0" xfId="0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 wrapText="1"/>
    </xf>
    <xf numFmtId="1" fontId="0" fillId="0" borderId="0" xfId="0" applyNumberFormat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0" fontId="3" fillId="0" borderId="0" xfId="114" applyAlignment="1">
      <alignment horizontal="left"/>
    </xf>
    <xf numFmtId="1" fontId="0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3" fillId="0" borderId="0" xfId="114" applyFont="1" applyFill="1" applyAlignment="1">
      <alignment horizontal="left"/>
    </xf>
    <xf numFmtId="1" fontId="2" fillId="0" borderId="9" xfId="0" applyNumberFormat="1" applyFont="1" applyBorder="1" applyAlignment="1">
      <alignment horizontal="center" vertical="center"/>
    </xf>
    <xf numFmtId="0" fontId="0" fillId="0" borderId="0" xfId="0" applyNumberFormat="1"/>
  </cellXfs>
  <cellStyles count="119">
    <cellStyle name="20% - Accent1" xfId="2" xr:uid="{8CD8BFDD-0204-46F6-9AD5-90A0A2E90189}"/>
    <cellStyle name="20% - Accent2" xfId="3" xr:uid="{E5AC40D6-B91C-48AB-A678-68A59431B738}"/>
    <cellStyle name="20% - Accent3" xfId="4" xr:uid="{C8F19471-DA78-42C8-9EA6-6CCB19A4AC80}"/>
    <cellStyle name="20% - Accent4" xfId="5" xr:uid="{A4F69D1E-A1EE-4C55-916F-2F81DC17C250}"/>
    <cellStyle name="20% - Accent5" xfId="6" xr:uid="{194A4644-0CFE-4F99-A4C6-86DE3F991533}"/>
    <cellStyle name="20% - Accent6" xfId="7" xr:uid="{D04BA6EF-C777-48E8-BEFD-E46865A83B0A}"/>
    <cellStyle name="40% - Accent1" xfId="8" xr:uid="{47E234A4-5B38-498F-91B0-51DEAD5C8FCF}"/>
    <cellStyle name="40% - Accent2" xfId="9" xr:uid="{FD55B3B5-AB57-4AFD-8429-0EBD03FF9637}"/>
    <cellStyle name="40% - Accent3" xfId="10" xr:uid="{77CB81B0-3931-461F-B81C-C054FAA45A3D}"/>
    <cellStyle name="40% - Accent4" xfId="11" xr:uid="{D966AB63-CBAF-44D2-8171-F0ECA211E3C6}"/>
    <cellStyle name="40% - Accent5" xfId="12" xr:uid="{88211BC7-44AC-433E-885C-CDAE5FA3E7BD}"/>
    <cellStyle name="40% - Accent6" xfId="13" xr:uid="{EED70169-B3C9-4EDB-BC1B-F56B8B9A6BAA}"/>
    <cellStyle name="60% - Accent1" xfId="14" xr:uid="{014BAE83-476D-4B47-A177-4341DCD37969}"/>
    <cellStyle name="60% - Accent2" xfId="15" xr:uid="{F63D36CD-7888-4E89-8646-89D4C253B758}"/>
    <cellStyle name="60% - Accent3" xfId="16" xr:uid="{3C067A02-8BDF-408A-821E-2DA99AF85BE7}"/>
    <cellStyle name="60% - Accent4" xfId="17" xr:uid="{39F654C3-11D0-4CD2-8E9C-083620D8BB2F}"/>
    <cellStyle name="60% - Accent5" xfId="18" xr:uid="{430BE2BB-A97F-48F9-A4BC-98761D8C9AE0}"/>
    <cellStyle name="60% - Accent6" xfId="19" xr:uid="{09FD2F66-21F9-4E98-8AB3-102474BB5880}"/>
    <cellStyle name="Bad" xfId="20" xr:uid="{89BF6118-C2D0-4247-B359-A90C2E95F6F9}"/>
    <cellStyle name="Calculation" xfId="21" xr:uid="{33205201-20A6-4E0A-81B4-2E1BF97704F2}"/>
    <cellStyle name="Calculation 2" xfId="45" xr:uid="{FB6F80EE-F50D-4DEC-A303-3109E3AE726C}"/>
    <cellStyle name="Calculation 2 2" xfId="51" xr:uid="{1E556749-A6D1-4D0B-A873-A4DDC1643330}"/>
    <cellStyle name="Calculation 2 3" xfId="59" xr:uid="{53D6B08A-5A13-4938-8F95-333148C90AFC}"/>
    <cellStyle name="Calculation 2 4" xfId="73" xr:uid="{25E8E0F3-587D-4A23-A6C7-791D606127E5}"/>
    <cellStyle name="Calculation 2 5" xfId="89" xr:uid="{359791E7-D542-42A6-B105-839A0FCD1C0D}"/>
    <cellStyle name="Calculation 2 6" xfId="84" xr:uid="{975BE2F1-AC70-4C6B-ABC9-B2CDA3BABB28}"/>
    <cellStyle name="Calculation 2 7" xfId="99" xr:uid="{58A60D09-828D-4220-BBDD-1F7AA4B3B486}"/>
    <cellStyle name="Calculation 2 8" xfId="107" xr:uid="{BC82058B-F3E8-4190-A825-D99D548286C7}"/>
    <cellStyle name="Calculation 3" xfId="55" xr:uid="{3C0C5421-8318-4CDA-8246-D3713D487FAA}"/>
    <cellStyle name="Calculation 4" xfId="69" xr:uid="{D34214DE-7BE2-4AAB-A6C7-4023A042EE2E}"/>
    <cellStyle name="Calculation 5" xfId="77" xr:uid="{8889BD55-7C2B-4C29-93BF-7458638AB548}"/>
    <cellStyle name="Calculation 6" xfId="88" xr:uid="{571827EA-3A43-4EC4-95BB-6DE61D77F464}"/>
    <cellStyle name="Calculation 7" xfId="95" xr:uid="{2002171B-A0CA-407F-8CE4-8A8C87964A4F}"/>
    <cellStyle name="Check Cell" xfId="22" xr:uid="{2BC9CDAE-B843-4043-825D-6E236CA0AC1E}"/>
    <cellStyle name="Comma 2" xfId="23" xr:uid="{D486B644-D3E8-4026-A4DA-F68CE3EB914D}"/>
    <cellStyle name="Comma 2 2" xfId="43" xr:uid="{B4E2FC4D-D1DC-434B-9BC1-0644C772ADFA}"/>
    <cellStyle name="Comma 2 2 2" xfId="65" xr:uid="{A6165374-AF8A-4930-BA5B-3C40CC7111C1}"/>
    <cellStyle name="Comma 2 2 3" xfId="105" xr:uid="{F5739EBB-5428-46AA-8D31-820E8505ADC6}"/>
    <cellStyle name="Comma 2 3" xfId="49" xr:uid="{56079732-CECC-4ACA-A1D2-B0EBDE89F459}"/>
    <cellStyle name="Comma 2 3 2" xfId="67" xr:uid="{8EC003CF-F442-407F-9A80-947896DC75F4}"/>
    <cellStyle name="Comma 2 3 3" xfId="111" xr:uid="{C2E652C6-3153-478B-A80D-6B53B4D81CFF}"/>
    <cellStyle name="Comma 2 4" xfId="63" xr:uid="{ABF0B6DA-DB7C-4514-AE96-1CAF14FF5833}"/>
    <cellStyle name="Comma 2 5" xfId="81" xr:uid="{B1A5CEFF-674C-412C-8E7E-26620244AED3}"/>
    <cellStyle name="Comma 2 6" xfId="103" xr:uid="{26E43F90-6A77-43FB-89E7-44E89E8B0971}"/>
    <cellStyle name="Comma 3" xfId="115" xr:uid="{448B9E5B-4DE9-4C6F-9866-F2D5507A3F03}"/>
    <cellStyle name="Comma 4" xfId="116" xr:uid="{8FBF92DE-C5F3-431F-BC27-66B930D37034}"/>
    <cellStyle name="Comma 5" xfId="118" xr:uid="{E76B3A8A-42AA-47F0-8974-1F492CBECE29}"/>
    <cellStyle name="Explanatory Text" xfId="24" xr:uid="{46E4CB50-5D9E-427B-A1F5-D121BEE64283}"/>
    <cellStyle name="Good" xfId="25" xr:uid="{DE8BF12A-D0FC-441F-AB38-DDC91CE5F5EE}"/>
    <cellStyle name="Heading 1" xfId="26" xr:uid="{7CF4BB24-3763-4191-B8E6-B7A7BDAA8BC8}"/>
    <cellStyle name="Heading 2" xfId="27" xr:uid="{0A76EE7A-8D90-44FC-AA3F-889E9956D1C5}"/>
    <cellStyle name="Heading 3" xfId="28" xr:uid="{AE541C04-2076-4E0A-8FB0-411FDCFC0679}"/>
    <cellStyle name="Heading 4" xfId="29" xr:uid="{26449D9D-F8D9-4E44-A63A-4ADFD45463F3}"/>
    <cellStyle name="Input" xfId="30" xr:uid="{D752F56A-CDDA-44F6-A051-64758A6B986E}"/>
    <cellStyle name="Input 2" xfId="46" xr:uid="{28A80C1F-253D-4D61-93C3-0075D2437073}"/>
    <cellStyle name="Input 2 2" xfId="52" xr:uid="{CBF8F4F2-C5DF-4DC8-BEB5-0E7968E9A3E2}"/>
    <cellStyle name="Input 2 3" xfId="60" xr:uid="{8BE884BA-3CE9-46FA-86D0-404569C093E0}"/>
    <cellStyle name="Input 2 4" xfId="74" xr:uid="{F32388D9-558F-492F-9D8D-9BA76A8B9221}"/>
    <cellStyle name="Input 2 5" xfId="90" xr:uid="{DF0361E4-8EEE-41FE-8415-AE77A9BC16B9}"/>
    <cellStyle name="Input 2 6" xfId="83" xr:uid="{91D05324-7AC3-49F7-A77B-DAC1E884B08C}"/>
    <cellStyle name="Input 2 7" xfId="100" xr:uid="{7314D247-0769-40AA-A8A7-5E2A81F2A723}"/>
    <cellStyle name="Input 2 8" xfId="108" xr:uid="{C578AD3A-41C6-4D29-8BD6-850D63F3CECD}"/>
    <cellStyle name="Input 3" xfId="56" xr:uid="{99412678-DDB7-453C-B8F6-8D6EC568765B}"/>
    <cellStyle name="Input 4" xfId="70" xr:uid="{F0E03D38-5919-49CD-A176-2ED230EC4369}"/>
    <cellStyle name="Input 5" xfId="78" xr:uid="{5976AE67-7622-44A1-8F32-2C90282CA017}"/>
    <cellStyle name="Input 6" xfId="85" xr:uid="{1B494886-9907-412C-A71C-FF77559A9172}"/>
    <cellStyle name="Input 7" xfId="96" xr:uid="{C7FD7304-10A9-41F8-B207-8B338AE8978F}"/>
    <cellStyle name="Linked Cell" xfId="31" xr:uid="{ACBA4567-881E-4813-B738-1794A4113176}"/>
    <cellStyle name="Milliers 2" xfId="32" xr:uid="{D6447355-AAE6-4D6A-9B2B-0CAB4D0A190A}"/>
    <cellStyle name="Milliers 2 2" xfId="44" xr:uid="{C0B8CD47-966B-4176-A32A-CD9325D24B50}"/>
    <cellStyle name="Milliers 2 2 2" xfId="66" xr:uid="{C33B10DB-9243-44F0-B54B-F6EC4FB05484}"/>
    <cellStyle name="Milliers 2 2 3" xfId="106" xr:uid="{56838297-1C8C-4C72-AFF9-D666A6E3865F}"/>
    <cellStyle name="Milliers 2 3" xfId="50" xr:uid="{055BDEB2-6BE1-49BA-B22B-489E1C448C64}"/>
    <cellStyle name="Milliers 2 3 2" xfId="68" xr:uid="{FC33628D-5D54-4450-9060-75F3C7B026C1}"/>
    <cellStyle name="Milliers 2 3 3" xfId="112" xr:uid="{CAF5AB84-B1E9-48E0-83D2-56470A30964A}"/>
    <cellStyle name="Milliers 2 4" xfId="64" xr:uid="{45ADC1D2-DD14-415C-97F5-379D413C0F16}"/>
    <cellStyle name="Milliers 2 5" xfId="82" xr:uid="{9AD610A0-998A-419C-8EE4-2A63ED210A37}"/>
    <cellStyle name="Milliers 2 6" xfId="104" xr:uid="{F65F6710-E87D-4D97-A570-87C4BA073B84}"/>
    <cellStyle name="Neutral" xfId="33" xr:uid="{E9C15644-CA5F-4BC5-A38A-A2CE3CE51AE7}"/>
    <cellStyle name="Normal" xfId="0" builtinId="0"/>
    <cellStyle name="Normal 2" xfId="1" xr:uid="{28F93D54-BF7A-4FC7-8A39-50299720838F}"/>
    <cellStyle name="Normal 2 2" xfId="34" xr:uid="{EA90828E-8D17-4871-9502-CC4E9D012FBE}"/>
    <cellStyle name="Normal 3" xfId="35" xr:uid="{3993B23E-D06E-4FD1-9F1E-51ECBF358BB0}"/>
    <cellStyle name="Normal 4" xfId="36" xr:uid="{6C668E16-27E9-4161-BD6A-20909942F1B7}"/>
    <cellStyle name="Normal 4 2" xfId="37" xr:uid="{D0692DB6-233F-457B-AF9E-5473D2C0F777}"/>
    <cellStyle name="Normal 5" xfId="38" xr:uid="{B3AACBAF-1184-42D8-BEBC-9F3DC7EDCA0F}"/>
    <cellStyle name="Normal 6" xfId="113" xr:uid="{66AFDE23-367C-437C-862B-7EE308E3D0F1}"/>
    <cellStyle name="Normal 6 2" xfId="114" xr:uid="{4A8ABEA4-8C15-42BE-9464-9181C75BBFB6}"/>
    <cellStyle name="Normal 7" xfId="117" xr:uid="{A4205F11-02FD-401E-9CCD-F0DFBA9B4552}"/>
    <cellStyle name="Note 2" xfId="47" xr:uid="{33EDDE70-DE38-4DA3-8DFD-60DFA0B76B47}"/>
    <cellStyle name="Note 2 2" xfId="53" xr:uid="{AA043297-33D1-41A6-9618-05819703FF0C}"/>
    <cellStyle name="Note 2 3" xfId="61" xr:uid="{0E3AF06A-EF08-419B-A586-8DF327A9D3C5}"/>
    <cellStyle name="Note 2 4" xfId="75" xr:uid="{606E5D74-E211-4E2B-BD2C-D462AE2FBD37}"/>
    <cellStyle name="Note 2 5" xfId="91" xr:uid="{05A1AD7C-B08B-47F7-8CE2-98078E056155}"/>
    <cellStyle name="Note 2 6" xfId="93" xr:uid="{F59149D7-561B-42BC-AF94-84FF039CDDFB}"/>
    <cellStyle name="Note 2 7" xfId="101" xr:uid="{88227765-02BC-4373-BC4B-D2DD50CADA45}"/>
    <cellStyle name="Note 2 8" xfId="109" xr:uid="{6E219A57-374A-4B5E-9404-5ED2342583F0}"/>
    <cellStyle name="Note 3" xfId="57" xr:uid="{93D1DF3C-2398-461D-A318-FE8A4A70E48C}"/>
    <cellStyle name="Note 4" xfId="71" xr:uid="{AC49F308-91D8-469D-933D-EECDB4E49A09}"/>
    <cellStyle name="Note 5" xfId="79" xr:uid="{8CE6F82B-21FE-4304-AF07-DE38DFB713CD}"/>
    <cellStyle name="Note 6" xfId="86" xr:uid="{ABD38B24-DBD7-4B3E-9046-802BB0B1A328}"/>
    <cellStyle name="Note 7" xfId="97" xr:uid="{603397FC-5EED-4D0D-96DD-E2E6EADE8BD7}"/>
    <cellStyle name="Note 8" xfId="39" xr:uid="{0C3E9DF6-22F5-45BD-9C5F-01A782F1E5A1}"/>
    <cellStyle name="Output" xfId="40" xr:uid="{080DF24E-F2C1-4224-A8BA-BF09EB239A43}"/>
    <cellStyle name="Output 2" xfId="48" xr:uid="{BD0C8A29-211E-43FF-B202-F1D9FB7E9B9A}"/>
    <cellStyle name="Output 2 2" xfId="54" xr:uid="{96357643-95CC-42D2-8CA9-9E5129CF5DDC}"/>
    <cellStyle name="Output 2 3" xfId="62" xr:uid="{57253F39-F078-4C1B-9090-296BE3F6E6D0}"/>
    <cellStyle name="Output 2 4" xfId="76" xr:uid="{3C0F0CB8-FDCA-4D44-BD68-5BDA4AAAFEF4}"/>
    <cellStyle name="Output 2 5" xfId="92" xr:uid="{C494A833-4B9A-4F53-BB4B-D076FEE4A3E1}"/>
    <cellStyle name="Output 2 6" xfId="94" xr:uid="{1D4A3D60-3244-4A9C-93C5-767297EF506C}"/>
    <cellStyle name="Output 2 7" xfId="102" xr:uid="{7C146C50-03C9-470D-8B53-38A65A4C6C95}"/>
    <cellStyle name="Output 2 8" xfId="110" xr:uid="{7CD9F53B-D633-4226-AD1A-02CB5621879F}"/>
    <cellStyle name="Output 3" xfId="58" xr:uid="{A1E41988-ACE3-4160-9F50-10755D22CDF8}"/>
    <cellStyle name="Output 4" xfId="72" xr:uid="{C9D60268-FD21-4C2E-8D99-465B341F8987}"/>
    <cellStyle name="Output 5" xfId="80" xr:uid="{A94284DA-C452-4870-A322-CB58A7D3E782}"/>
    <cellStyle name="Output 6" xfId="87" xr:uid="{AC5011FA-B855-4DEF-AE5D-DA165F2BCF06}"/>
    <cellStyle name="Output 7" xfId="98" xr:uid="{CC74147A-813A-4924-8377-5C15F8A789BD}"/>
    <cellStyle name="Title" xfId="41" xr:uid="{00FDCFC4-B6DB-4210-8048-311A9882E647}"/>
    <cellStyle name="Warning Text" xfId="42" xr:uid="{7442D11C-B4F2-40BF-8DAD-95F758F3A429}"/>
  </cellStyles>
  <dxfs count="123">
    <dxf>
      <alignment horizontal="left" vertical="bottom" textRotation="0" wrapText="0" indent="0" justifyLastLine="0" shrinkToFit="0" readingOrder="0"/>
    </dxf>
    <dxf>
      <numFmt numFmtId="1" formatCode="0"/>
    </dxf>
    <dxf>
      <alignment horizontal="center"/>
    </dxf>
    <dxf>
      <alignment textRotation="90"/>
    </dxf>
    <dxf>
      <alignment textRotation="9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vertical="center" textRotation="9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ck">
          <color theme="5" tint="-0.249977111117893"/>
        </left>
        <right style="thick">
          <color theme="5" tint="-0.249977111117893"/>
        </right>
        <top/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5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textRotation="90"/>
    </dxf>
    <dxf>
      <alignment textRotation="90"/>
    </dxf>
    <dxf>
      <alignment horizontal="center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bin Pétré" id="{F48A03AA-F509-4123-BB04-C81BD3E07498}" userId="43feff4ece73574b" providerId="Windows Liv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 Pétré" refreshedDate="43557.005178356485" createdVersion="6" refreshedVersion="6" minRefreshableVersion="3" recordCount="455" xr:uid="{DBC578B1-655B-4A8D-99C0-27A87B3DA80A}">
  <cacheSource type="worksheet">
    <worksheetSource ref="A1:H456" sheet="Résultats"/>
  </cacheSource>
  <cacheFields count="9">
    <cacheField name="Place" numFmtId="0">
      <sharedItems containsBlank="1" containsMixedTypes="1" containsNumber="1" containsInteger="1" minValue="1" maxValue="1401"/>
    </cacheField>
    <cacheField name="Noms" numFmtId="0">
      <sharedItems containsBlank="1" containsMixedTypes="1" containsNumber="1" minValue="0.1" maxValue="0.1" count="185">
        <m/>
        <n v="0.1"/>
        <s v="Eléonore Hiller"/>
        <s v="Marie-Louise Hiller"/>
        <s v="Giada Di Mascio"/>
        <s v="Eline Gaspard"/>
        <s v="Mathieu Lombaert"/>
        <s v="Joachim Verstraeten"/>
        <s v="Adrien Petteau"/>
        <s v="Nicolas Van Damme"/>
        <s v="Coppé Laszlo"/>
        <s v="Thibaut Pairon"/>
        <s v="Fabian Giarra"/>
        <s v="François-Xavier Leroy"/>
        <s v="Olivier Philippe"/>
        <s v="Robin Pétré"/>
        <s v="Simon Benvegnu"/>
        <s v="Nicolas Leman"/>
        <s v="Kate Lambrechts"/>
        <s v="Marc Warnier"/>
        <s v="Mano Vervloet"/>
        <s v="Danitza Scatliffe"/>
        <s v="Céline Cocq"/>
        <s v="Guy Vassart Jr"/>
        <s v="Maxime Fastrez"/>
        <s v="Marie Mahieu"/>
        <s v="Thierry Vuye"/>
        <s v="Simon Délépine"/>
        <s v="Arthur Du Brulle"/>
        <s v="Guy Vassart"/>
        <s v="Thibault Recourt"/>
        <s v="Hector Rossignol"/>
        <s v="Clovis Rossignol"/>
        <s v="Dennis Di Mascio"/>
        <s v="Marco Wegnez"/>
        <s v="Nerea Demuyt"/>
        <s v="Abel Magnette"/>
        <s v="François Rossignol"/>
        <s v="Romain Krokaert"/>
        <s v="Valentine Cornu"/>
        <s v="Yann Schmitz"/>
        <s v="Milan Horvath"/>
        <s v="Liévin Crefcoeur"/>
        <s v="Nathan Boucquey"/>
        <s v="Matthieu Seha"/>
        <s v="Cédric Van Muysenwinkel"/>
        <s v="Nicolas Denoël"/>
        <s v="Pierre Nisot"/>
        <s v="Martin Hermans"/>
        <s v="Nicolas Heurion"/>
        <s v="Alexandre Chalmagne"/>
        <s v="Thibaut Saffroy"/>
        <s v="Philippe Frennet"/>
        <s v="Olivier De Schutter"/>
        <s v="Vladimir Guinez Martinez"/>
        <s v="Brian Charlier"/>
        <s v="Benoit Ralet"/>
        <s v="Diego Vermeire"/>
        <s v="Olivier Jeuniaux"/>
        <s v="Eloïse Plas"/>
        <s v="Nathan Jamoulle"/>
        <s v="José Noceda"/>
        <s v="Mathieu Baudry"/>
        <s v="Michel Schoonjans"/>
        <s v="Kevin Heylbroeck"/>
        <s v="Tristan Vandenhouweele"/>
        <s v="Jérôme Vinas"/>
        <s v="Nicolas Del Rio"/>
        <s v="Philippe Crefcoeur"/>
        <s v="Aurélie Duval"/>
        <s v="Marie Moreau"/>
        <s v="Pascal Vandenhouweele"/>
        <s v="Nesle Verhelst"/>
        <s v="Alexandre Karkan"/>
        <s v="Wioletta Walczak"/>
        <s v="Chantal Becquevort"/>
        <s v="Natalia Tzimas"/>
        <s v="Juliette Leroux"/>
        <s v="Louis Janssens"/>
        <s v="Julia Caligaris"/>
        <s v="Max Romain"/>
        <s v="Matthieu Overtus"/>
        <s v="Thomas Calin"/>
        <s v="Nathan Chantry"/>
        <s v="Laszlo Coppé"/>
        <s v="Van Arenbergh Loic"/>
        <s v="Tommaso Tulkens"/>
        <s v="Maxime Pétré"/>
        <s v="Marc Evrard"/>
        <s v="Xavier Ernst"/>
        <s v="Marine Lewuillion"/>
        <s v="Sébastien Dawans"/>
        <s v="Emma Di Mascio"/>
        <s v="Yorck Wurms"/>
        <s v="Youri Wurms"/>
        <s v="Lucie Pirklova"/>
        <s v="Jasper Carlsen"/>
        <s v="Yannick Wurms"/>
        <s v="Philippe Colson"/>
        <s v="Bilal Ghomraoui"/>
        <s v="Louis Bouillet"/>
        <s v="Mathieu Seha"/>
        <s v="François Thirifays"/>
        <s v="François Stockmans"/>
        <s v="Sébastien Remy"/>
        <s v="Aurélien Lauwers"/>
        <s v="Fred Mlanao"/>
        <s v="Philippe Angellier"/>
        <s v="Agnès Lambert"/>
        <s v="Ludovic Masset"/>
        <s v="Céline Agelou"/>
        <s v="Giorgio Fioretti"/>
        <s v="Antoine Dille"/>
        <s v="Joachim Sacrez"/>
        <s v="Ivan Lebrun"/>
        <s v="Xavier Massart"/>
        <s v="Marc Evrad"/>
        <s v="Damien Janssens"/>
        <s v="Pauline Jacquin"/>
        <s v="Allison Baete"/>
        <s v="Fanny Schrurs"/>
        <s v="Florence Collard"/>
        <s v="Haytem Ben Salem"/>
        <s v="Anthony Billiet"/>
        <s v="Christian Lameir"/>
        <s v="Fiona Pitt"/>
        <s v="Philippe Schelkens"/>
        <s v="Lilianne Mejias"/>
        <s v="Nicolas Ovart"/>
        <s v="François Dusart"/>
        <s v="Benoit Hermans"/>
        <s v="Justin Otte"/>
        <s v="Ferdinand Roux De Bézieux"/>
        <s v="Martin Reynaud"/>
        <s v="Alois Van Bael"/>
        <s v="Aurélie Cryns"/>
        <s v="Antoine Hendrix"/>
        <s v="Pierre-Loic Bacq"/>
        <s v="Mo Atm"/>
        <s v="Pascal Van Den Eynde"/>
        <s v="Gaetan Lemaire"/>
        <s v="Caroline Cornu"/>
        <s v="Gill Causteur"/>
        <s v="Cécile Van De Moosdyk"/>
        <s v="Phillippe Colson"/>
        <s v="Sébastien Calle"/>
        <s v="Thomas Palan"/>
        <s v="Emily Rasson"/>
        <s v="Xavier Patris"/>
        <s v="Sophie Michel"/>
        <s v="Dimitri Qamar"/>
        <s v="Sarah Verstraeten"/>
        <s v="Igor Ballez"/>
        <s v="Francine Serré"/>
        <s v="Virginie Fontaine"/>
        <s v="Max Fastrez"/>
        <s v="Jacques Wiame"/>
        <s v="Alexandre  Goffin"/>
        <s v="Simon Martin"/>
        <s v="Pablo Rouseau"/>
        <s v="Jack Douglas"/>
        <s v="Nicolas Marenne"/>
        <s v="Pascal Vanden Eynde"/>
        <s v="Jerome Bryssinck"/>
        <s v="Pierre-Loïc Bacq"/>
        <s v="Sandra Haulait"/>
        <s v="Jose Noceda"/>
        <s v="Guillaume"/>
        <s v="Tanguy Labar"/>
        <s v="Liliana Mejias Parra"/>
        <s v="Stéphanie Bauduin"/>
        <s v="Florence Lerat"/>
        <s v="Pierre Terlinden-Ruhl"/>
        <s v="Benjamin Sanders"/>
        <s v="Pascal Vandenhouwheele"/>
        <s v="Marius De Beys"/>
        <s v="Mohammad Abou Taha"/>
        <s v="Timothée Van Wassenhove"/>
        <s v="Jessica Duval"/>
        <s v="Edouard Van Dongen"/>
        <s v="Pierre Henrotin"/>
        <s v="Nicolas Rasson"/>
        <s v="Justine Stroobant"/>
        <s v="Jérôme Claessens"/>
        <s v="Benjamin Makumba"/>
      </sharedItems>
    </cacheField>
    <cacheField name="Temps" numFmtId="0">
      <sharedItems containsDate="1" containsString="0" containsBlank="1" containsMixedTypes="1" minDate="1899-12-30T00:00:00" maxDate="1900-01-15T07:40:48"/>
    </cacheField>
    <cacheField name="Points" numFmtId="1">
      <sharedItems containsSemiMixedTypes="0" containsString="0" containsNumber="1" minValue="0" maxValue="1148.8783943329395"/>
    </cacheField>
    <cacheField name="Coef" numFmtId="165">
      <sharedItems containsString="0" containsBlank="1" containsNumber="1" minValue="0.7" maxValue="1.1000000000000001"/>
    </cacheField>
    <cacheField name="Km" numFmtId="1">
      <sharedItems containsString="0" containsBlank="1" containsNumber="1" minValue="0" maxValue="42.195"/>
    </cacheField>
    <cacheField name="Type" numFmtId="1">
      <sharedItems/>
    </cacheField>
    <cacheField name="Parcours" numFmtId="0">
      <sharedItems containsBlank="1" count="44">
        <s v="Evere"/>
        <s v="Mannekenpis Corrida"/>
        <s v="Relais Givrés"/>
        <s v="OTAN"/>
        <s v="Galopades"/>
        <s v="Rameurs"/>
        <s v="Relais mouillés"/>
        <s v="Foulées AXA"/>
        <s v="Trail Beaufays"/>
        <s v="RB Chaumont"/>
        <s v="Hivernales"/>
        <s v="GP Dayer"/>
        <s v="Course de l'heure"/>
        <s v="Bonus"/>
        <s v="RCBT"/>
        <s v="Compet RCBT"/>
        <s v="Marathon Bxl"/>
        <s v="BW Nivelles"/>
        <s v="BW Chaumont"/>
        <m u="1"/>
        <s v="Rameurs Grand" u="1"/>
        <s v="Trail Beaufays - 11" u="1"/>
        <s v="Evere petit" u="1"/>
        <s v="Runbike OTAN grand" u="1"/>
        <s v="Runbike OTAN petit" u="1"/>
        <s v="Trail Beaufays - 28" u="1"/>
        <s v="GP Dayer - 5000" u="1"/>
        <s v="BW La Hulpe" u="1"/>
        <s v="RB Chaumont - petit" u="1"/>
        <s v="Rameurs Petit" u="1"/>
        <s v="Runbike Rameurs grand" u="1"/>
        <s v="RB Chaumont - grand" u="1"/>
        <s v="Mini-relais" u="1"/>
        <s v="Chaumont - petit" u="1"/>
        <s v="Foulées AXA - petit" u="1"/>
        <s v="Chaumont - grand" u="1"/>
        <s v="Relais grand" u="1"/>
        <s v="Evere grand" u="1"/>
        <s v="Chaumont" u="1"/>
        <s v="Foulées AXA - grand" u="1"/>
        <s v="OTAN Petit" u="1"/>
        <s v="GP Dayer - 1500" u="1"/>
        <s v="OTAN Grand" u="1"/>
        <s v="Runbike Rameurs petit" u="1"/>
      </sharedItems>
    </cacheField>
    <cacheField name="Champ1" numFmtId="0" formula="Place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 Pétré" refreshedDate="43557.005550462964" createdVersion="6" refreshedVersion="6" minRefreshableVersion="3" recordCount="455" xr:uid="{998851DC-BB63-450F-827A-B3EF196B1862}">
  <cacheSource type="worksheet">
    <worksheetSource name="Tableau1"/>
  </cacheSource>
  <cacheFields count="8">
    <cacheField name="Place" numFmtId="0">
      <sharedItems containsBlank="1" containsMixedTypes="1" containsNumber="1" containsInteger="1" minValue="1" maxValue="1401"/>
    </cacheField>
    <cacheField name="Noms" numFmtId="0">
      <sharedItems containsBlank="1" containsMixedTypes="1" containsNumber="1" minValue="0.1" maxValue="0.1"/>
    </cacheField>
    <cacheField name="Temps" numFmtId="0">
      <sharedItems containsDate="1" containsString="0" containsBlank="1" containsMixedTypes="1" minDate="1899-12-30T00:00:00" maxDate="1900-01-15T07:40:48" count="283">
        <d v="1899-12-30T00:26:10"/>
        <d v="1899-12-30T00:29:21"/>
        <d v="1899-12-30T00:34:00"/>
        <d v="1899-12-30T00:35:57"/>
        <d v="1899-12-30T00:48:18"/>
        <d v="1899-12-30T00:49:32"/>
        <d v="1899-12-30T00:50:06"/>
        <d v="1899-12-30T00:50:51"/>
        <d v="1899-12-30T00:56:53"/>
        <d v="1899-12-30T00:28:03"/>
        <d v="1899-12-30T00:35:02"/>
        <d v="1899-12-30T00:36:09"/>
        <d v="1899-12-30T00:37:58"/>
        <d v="1899-12-30T00:37:59"/>
        <d v="1899-12-30T00:39:00"/>
        <d v="1899-12-30T00:39:06"/>
        <d v="1899-12-30T00:39:10"/>
        <d v="1899-12-30T00:41:55"/>
        <d v="1899-12-30T00:42:31"/>
        <d v="1899-12-30T00:43:10"/>
        <d v="1899-12-30T00:43:31"/>
        <d v="1899-12-30T00:45:55"/>
        <d v="1899-12-30T00:47:24"/>
        <d v="1899-12-30T00:50:03"/>
        <d v="1899-12-30T01:01:39"/>
        <d v="1899-12-30T00:17:57"/>
        <d v="1899-12-30T00:18:40"/>
        <d v="1899-12-30T00:20:36"/>
        <d v="1899-12-30T00:20:56"/>
        <d v="1899-12-30T00:21:02"/>
        <d v="1899-12-30T00:21:12"/>
        <d v="1899-12-30T00:21:25"/>
        <d v="1899-12-30T00:21:33"/>
        <d v="1899-12-30T00:22:02"/>
        <d v="1899-12-30T00:22:09"/>
        <d v="1899-12-30T00:22:52"/>
        <d v="1899-12-30T00:22:58"/>
        <d v="1899-12-30T00:23:03"/>
        <d v="1899-12-30T00:23:24"/>
        <d v="1899-12-30T00:23:43"/>
        <d v="1899-12-30T00:25:10"/>
        <d v="1899-12-30T00:31:33"/>
        <d v="1899-12-30T00:33:27"/>
        <d v="1899-12-30T00:33:55"/>
        <d v="1899-12-30T00:33:56"/>
        <d v="1899-12-30T00:34:04"/>
        <d v="1899-12-30T00:34:13"/>
        <d v="1899-12-30T00:34:19"/>
        <d v="1899-12-30T00:34:37"/>
        <d v="1899-12-30T00:34:53"/>
        <d v="1899-12-30T00:35:27"/>
        <d v="1899-12-30T00:35:42"/>
        <d v="1899-12-30T00:36:17"/>
        <d v="1899-12-30T00:36:45"/>
        <d v="1899-12-30T00:36:51"/>
        <d v="1899-12-30T00:37:03"/>
        <d v="1899-12-30T00:37:24"/>
        <d v="1899-12-30T00:37:40"/>
        <d v="1899-12-30T00:37:43"/>
        <d v="1899-12-30T00:38:13"/>
        <d v="1899-12-30T00:39:04"/>
        <d v="1899-12-30T00:39:08"/>
        <d v="1899-12-30T00:39:14"/>
        <d v="1899-12-30T00:39:15"/>
        <d v="1899-12-30T00:39:18"/>
        <d v="1899-12-30T00:39:25"/>
        <d v="1899-12-30T00:39:51"/>
        <d v="1899-12-30T00:40:10"/>
        <d v="1899-12-30T00:40:37"/>
        <d v="1899-12-30T00:41:12"/>
        <d v="1899-12-30T00:41:27"/>
        <d v="1899-12-30T00:42:13"/>
        <d v="1899-12-30T00:42:33"/>
        <d v="1899-12-30T00:42:42"/>
        <d v="1899-12-30T00:43:22"/>
        <d v="1899-12-30T00:43:55"/>
        <d v="1899-12-30T00:45:22"/>
        <d v="1899-12-30T00:46:08"/>
        <d v="1899-12-30T00:46:11"/>
        <d v="1899-12-30T00:47:01"/>
        <d v="1899-12-30T00:48:26"/>
        <d v="1899-12-30T00:48:59"/>
        <d v="1899-12-30T00:50:18"/>
        <d v="1899-12-30T00:53:45"/>
        <d v="1899-12-30T00:22:22"/>
        <d v="1899-12-30T00:23:26"/>
        <d v="1899-12-30T00:26:01"/>
        <d v="1899-12-30T00:52:00"/>
        <d v="1899-12-30T00:52:09"/>
        <d v="1899-12-30T00:52:19"/>
        <d v="1899-12-30T00:52:57"/>
        <d v="1899-12-30T00:54:40"/>
        <d v="1899-12-30T00:58:39"/>
        <d v="1899-12-30T01:08:08"/>
        <d v="1899-12-30T00:36:16"/>
        <d v="1899-12-30T00:38:20"/>
        <d v="1899-12-30T00:38:35"/>
        <d v="1899-12-30T00:38:36"/>
        <d v="1899-12-30T00:41:23"/>
        <d v="1899-12-30T00:42:49"/>
        <d v="1899-12-30T00:44:32"/>
        <d v="1899-12-30T00:45:43"/>
        <d v="1899-12-30T00:45:56"/>
        <d v="1899-12-30T00:46:57"/>
        <d v="1899-12-30T00:47:57"/>
        <d v="1899-12-30T00:48:00"/>
        <d v="1899-12-30T00:48:10"/>
        <d v="1899-12-30T00:50:35"/>
        <d v="1899-12-30T00:50:37"/>
        <d v="1899-12-30T00:22:08"/>
        <d v="1899-12-30T00:25:02"/>
        <d v="1899-12-30T00:26:24"/>
        <d v="1899-12-30T00:26:45"/>
        <d v="1899-12-30T00:27:25"/>
        <d v="1899-12-30T00:27:34"/>
        <d v="1899-12-30T00:27:44"/>
        <d v="1899-12-30T00:29:23"/>
        <d v="1899-12-30T00:29:42"/>
        <d v="1899-12-30T00:30:11"/>
        <d v="1899-12-30T00:55:48"/>
        <d v="1899-12-30T00:56:13"/>
        <d v="1899-12-30T00:57:08"/>
        <d v="1899-12-30T00:57:15"/>
        <d v="1899-12-30T00:57:20"/>
        <d v="1899-12-30T00:58:43"/>
        <d v="1899-12-30T01:01:18"/>
        <d v="1899-12-30T01:10:41"/>
        <d v="1899-12-30T01:25:39"/>
        <n v="19.8"/>
        <n v="15.6"/>
        <n v="14"/>
        <n v="13.3"/>
        <d v="1899-12-30T00:18:10"/>
        <d v="1899-12-30T00:20:03"/>
        <d v="1899-12-30T00:22:53"/>
        <d v="1899-12-30T00:26:37"/>
        <d v="1899-12-30T00:26:44"/>
        <d v="1899-12-30T00:28:56"/>
        <d v="1899-12-30T00:29:09"/>
        <d v="1899-12-30T00:29:37"/>
        <d v="1899-12-30T00:31:45"/>
        <d v="1899-12-30T00:37:32"/>
        <d v="1899-12-30T00:42:51"/>
        <d v="1899-12-30T00:43:32"/>
        <d v="1899-12-30T00:46:01"/>
        <d v="1899-12-30T00:46:59"/>
        <d v="1899-12-30T00:47:13"/>
        <d v="1899-12-30T00:47:40"/>
        <d v="1899-12-30T00:49:41"/>
        <d v="1899-12-30T00:52:04"/>
        <d v="1899-12-30T00:53:13"/>
        <d v="1899-12-30T00:54:41"/>
        <d v="1899-12-30T00:54:51"/>
        <d v="1899-12-30T00:55:00"/>
        <d v="1899-12-30T00:55:01"/>
        <d v="1899-12-30T00:55:42"/>
        <d v="1899-12-30T00:56:06"/>
        <d v="1899-12-30T00:56:35"/>
        <d v="1899-12-30T00:58:52"/>
        <d v="1899-12-30T00:59:51"/>
        <d v="1899-12-30T01:00:48"/>
        <d v="1899-12-30T01:00:52"/>
        <d v="1899-12-30T01:01:37"/>
        <d v="1899-12-30T01:03:09"/>
        <d v="1899-12-30T01:03:28"/>
        <d v="1899-12-30T01:07:28"/>
        <d v="1899-12-30T01:08:35"/>
        <d v="1899-12-30T01:11:01"/>
        <d v="1899-12-30T01:11:15"/>
        <d v="1899-12-30T01:11:16"/>
        <d v="1899-12-30T01:15:20"/>
        <d v="1899-12-30T01:19:58"/>
        <d v="1899-12-30T01:32:00"/>
        <d v="1899-12-30T02:35:17"/>
        <d v="1899-12-30T02:42:11"/>
        <d v="1899-12-30T02:55:25"/>
        <d v="1899-12-30T02:55:26"/>
        <d v="1899-12-30T03:06:42"/>
        <d v="1899-12-30T03:23:38"/>
        <d v="1899-12-30T03:26:20"/>
        <d v="1899-12-30T03:30:03"/>
        <d v="1899-12-30T03:30:04"/>
        <d v="1899-12-30T03:30:13"/>
        <d v="1899-12-30T03:57:09"/>
        <d v="1899-12-30T04:01:14"/>
        <d v="1899-12-30T00:58:01"/>
        <d v="1899-12-30T01:12:04"/>
        <d v="1899-12-30T01:12:05"/>
        <d v="1899-12-30T01:12:26"/>
        <d v="1899-12-30T01:14:23"/>
        <d v="1899-12-30T01:21:31"/>
        <d v="1899-12-30T01:21:32"/>
        <d v="1899-12-30T01:21:33"/>
        <d v="1899-12-30T01:24:50"/>
        <d v="1899-12-30T01:34:04"/>
        <d v="1899-12-30T01:34:05"/>
        <d v="1899-12-30T02:06:18"/>
        <d v="1899-12-30T01:11:24"/>
        <d v="1899-12-30T01:17:03"/>
        <d v="1899-12-30T01:18:50"/>
        <d v="1899-12-30T01:21:03"/>
        <d v="1899-12-30T01:21:38"/>
        <d v="1899-12-30T01:21:43"/>
        <d v="1899-12-30T01:22:08"/>
        <d v="1899-12-30T01:23:41"/>
        <d v="1899-12-30T01:29:00"/>
        <d v="1899-12-30T00:35:36"/>
        <d v="1899-12-30T00:40:08"/>
        <d v="1899-12-30T00:45:07"/>
        <d v="1899-12-30T00:48:49"/>
        <d v="1899-12-30T00:51:45"/>
        <d v="1899-12-30T00:55:49"/>
        <d v="1899-12-30T00:57:30"/>
        <d v="1899-12-30T00:39:03"/>
        <d v="1899-12-30T01:04:42"/>
        <d v="1899-12-30T00:04:16"/>
        <d v="1899-12-30T00:04:37"/>
        <d v="1899-12-30T00:16:55"/>
        <d v="1899-12-30T00:17:03"/>
        <d v="1900-01-15T07:40:48"/>
        <d v="1900-01-15T00:43:12"/>
        <d v="1900-01-14T04:04:48"/>
        <d v="1900-01-14T01:12:00"/>
        <d v="1900-01-14T00:57:36"/>
        <d v="1900-01-10T19:12:00"/>
        <d v="1900-01-10T16:48:00"/>
        <d v="1900-01-10T09:36:00"/>
        <d v="1900-01-09T21:36:00"/>
        <d v="1900-01-04T04:48:00"/>
        <m/>
        <d v="1899-12-30T00:53:05"/>
        <d v="1899-12-30T00:49:24"/>
        <d v="1899-12-30T00:46:44"/>
        <d v="1899-12-30T00:47:39"/>
        <d v="1899-12-30T00:56:25"/>
        <d v="1899-12-30T00:56:38"/>
        <d v="1899-12-30T00:56:58"/>
        <d v="1899-12-30T00:46:50"/>
        <d v="1899-12-30T00:47:38"/>
        <d v="1899-12-30T00:51:54"/>
        <d v="1899-12-30T01:07:17"/>
        <d v="1899-12-30T00:05:18"/>
        <d v="1899-12-30T00:05:19"/>
        <d v="1899-12-30T00:05:38"/>
        <d v="1899-12-30T00:05:51"/>
        <d v="1899-12-30T00:05:53"/>
        <d v="1899-12-30T00:05:56"/>
        <d v="1899-12-30T00:06:06"/>
        <d v="1899-12-30T00:06:20"/>
        <d v="1899-12-30T00:06:22"/>
        <d v="1899-12-30T00:06:30"/>
        <d v="1899-12-30T00:06:36"/>
        <d v="1899-12-30T00:06:43"/>
        <d v="1899-12-30T00:06:50"/>
        <d v="1899-12-30T00:06:52"/>
        <d v="1899-12-30T00:06:56"/>
        <d v="1899-12-30T00:06:59"/>
        <d v="1899-12-30T00:07:05"/>
        <d v="1899-12-30T00:07:15"/>
        <d v="1899-12-30T00:07:23"/>
        <d v="1899-12-30T00:07:24"/>
        <d v="1899-12-30T00:07:35"/>
        <d v="1899-12-30T00:07:37"/>
        <d v="1899-12-30T00:07:38"/>
        <d v="1899-12-30T00:08:00"/>
        <d v="1899-12-30T00:08:13"/>
        <d v="1899-12-30T00:08:25"/>
        <d v="1899-12-30T00:08:37"/>
        <d v="1899-12-30T00:10:00"/>
        <d v="1899-12-30T00:10:32"/>
        <d v="1899-12-30T03:19:32"/>
        <d v="1899-12-30T00:00:00"/>
        <d v="1899-12-30T00:38:44"/>
        <d v="1899-12-30T00:40:25"/>
        <d v="1899-12-30T00:44:20"/>
        <d v="1899-12-30T00:44:42"/>
        <d v="1899-12-30T00:46:27"/>
        <d v="1899-12-30T00:57:38"/>
        <d v="1899-12-30T00:59:15"/>
        <d v="1899-12-30T00:52:10"/>
        <d v="1899-12-30T00:58:23"/>
        <d v="1899-12-30T00:58:31"/>
        <d v="1899-12-30T01:11:43"/>
      </sharedItems>
    </cacheField>
    <cacheField name="Points" numFmtId="1">
      <sharedItems containsSemiMixedTypes="0" containsString="0" containsNumber="1" minValue="0" maxValue="1148.8783943329395"/>
    </cacheField>
    <cacheField name="Coef" numFmtId="165">
      <sharedItems containsString="0" containsBlank="1" containsNumber="1" minValue="0.7" maxValue="1.1000000000000001"/>
    </cacheField>
    <cacheField name="Km" numFmtId="1">
      <sharedItems containsString="0" containsBlank="1" containsNumber="1" minValue="0" maxValue="42.195"/>
    </cacheField>
    <cacheField name="Type" numFmtId="1">
      <sharedItems count="5">
        <s v="Run&amp;Bike"/>
        <s v="Course à pied"/>
        <s v="Natation"/>
        <s v="Trail"/>
        <s v="Bénévolat"/>
      </sharedItems>
    </cacheField>
    <cacheField name="Parcours" numFmtId="0">
      <sharedItems count="19">
        <s v="Evere"/>
        <s v="Mannekenpis Corrida"/>
        <s v="Relais Givrés"/>
        <s v="OTAN"/>
        <s v="Galopades"/>
        <s v="Rameurs"/>
        <s v="Relais mouillés"/>
        <s v="Foulées AXA"/>
        <s v="Trail Beaufays"/>
        <s v="RB Chaumont"/>
        <s v="Hivernales"/>
        <s v="GP Dayer"/>
        <s v="Course de l'heure"/>
        <s v="Bonus"/>
        <s v="RCBT"/>
        <s v="Compet RCBT"/>
        <s v="Marathon Bxl"/>
        <s v="BW Nivelles"/>
        <s v="BW Chaumo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5">
  <r>
    <n v="1"/>
    <x v="0"/>
    <d v="1899-12-30T00:26:10"/>
    <n v="1009.4904458598727"/>
    <n v="0.9"/>
    <n v="8"/>
    <s v="Run&amp;Bike"/>
    <x v="0"/>
  </r>
  <r>
    <m/>
    <x v="1"/>
    <d v="1899-12-30T00:29:21"/>
    <n v="900"/>
    <n v="0.9"/>
    <n v="8"/>
    <s v="Run&amp;Bike"/>
    <x v="0"/>
  </r>
  <r>
    <n v="7"/>
    <x v="2"/>
    <d v="1899-12-30T00:34:00"/>
    <n v="776.91176470588243"/>
    <n v="0.9"/>
    <n v="8"/>
    <s v="Run&amp;Bike"/>
    <x v="0"/>
  </r>
  <r>
    <n v="7"/>
    <x v="3"/>
    <d v="1899-12-30T00:34:00"/>
    <n v="776.91176470588243"/>
    <n v="0.9"/>
    <n v="8"/>
    <s v="Run&amp;Bike"/>
    <x v="0"/>
  </r>
  <r>
    <n v="8"/>
    <x v="4"/>
    <d v="1899-12-30T00:35:57"/>
    <n v="734.77051460361611"/>
    <n v="0.9"/>
    <n v="8"/>
    <s v="Run&amp;Bike"/>
    <x v="0"/>
  </r>
  <r>
    <n v="8"/>
    <x v="5"/>
    <d v="1899-12-30T00:35:57"/>
    <n v="734.77051460361611"/>
    <n v="0.9"/>
    <n v="8"/>
    <s v="Run&amp;Bike"/>
    <x v="0"/>
  </r>
  <r>
    <n v="1"/>
    <x v="0"/>
    <d v="1899-12-30T00:48:18"/>
    <n v="1052.7950310559008"/>
    <n v="1"/>
    <n v="16"/>
    <s v="Run&amp;Bike"/>
    <x v="0"/>
  </r>
  <r>
    <n v="2"/>
    <x v="6"/>
    <d v="1899-12-30T00:49:32"/>
    <n v="1026.5814266487216"/>
    <n v="1"/>
    <n v="16"/>
    <s v="Run&amp;Bike"/>
    <x v="0"/>
  </r>
  <r>
    <n v="2"/>
    <x v="7"/>
    <d v="1899-12-30T00:49:32"/>
    <n v="1026.5814266487216"/>
    <n v="1"/>
    <n v="16"/>
    <s v="Run&amp;Bike"/>
    <x v="0"/>
  </r>
  <r>
    <n v="3"/>
    <x v="8"/>
    <d v="1899-12-30T00:50:06"/>
    <n v="1014.9700598802393"/>
    <n v="1"/>
    <n v="16"/>
    <s v="Run&amp;Bike"/>
    <x v="0"/>
  </r>
  <r>
    <n v="3"/>
    <x v="9"/>
    <d v="1899-12-30T00:50:06"/>
    <n v="1014.9700598802393"/>
    <n v="1"/>
    <n v="16"/>
    <s v="Run&amp;Bike"/>
    <x v="0"/>
  </r>
  <r>
    <s v="5 - 10%"/>
    <x v="10"/>
    <d v="1899-12-30T00:50:51"/>
    <n v="1000"/>
    <n v="1"/>
    <n v="16"/>
    <s v="Run&amp;Bike"/>
    <x v="0"/>
  </r>
  <r>
    <s v="5 - 10%"/>
    <x v="11"/>
    <d v="1899-12-30T00:50:51"/>
    <n v="1000"/>
    <n v="1"/>
    <n v="16"/>
    <s v="Run&amp;Bike"/>
    <x v="0"/>
  </r>
  <r>
    <n v="20"/>
    <x v="12"/>
    <d v="1899-12-30T00:56:53"/>
    <n v="893.93495458540883"/>
    <n v="1"/>
    <n v="16"/>
    <s v="Run&amp;Bike"/>
    <x v="0"/>
  </r>
  <r>
    <n v="20"/>
    <x v="13"/>
    <d v="1899-12-30T00:56:53"/>
    <n v="893.93495458540883"/>
    <n v="1"/>
    <n v="16"/>
    <s v="Run&amp;Bike"/>
    <x v="0"/>
  </r>
  <r>
    <n v="4"/>
    <x v="14"/>
    <d v="1899-12-30T00:28:03"/>
    <n v="1117.052881758764"/>
    <n v="0.8"/>
    <n v="7"/>
    <s v="Course à pied"/>
    <x v="1"/>
  </r>
  <r>
    <n v="78"/>
    <x v="15"/>
    <d v="1899-12-30T00:35:02"/>
    <n v="894.38629876308278"/>
    <n v="0.8"/>
    <n v="7"/>
    <s v="Course à pied"/>
    <x v="1"/>
  </r>
  <r>
    <n v="96"/>
    <x v="16"/>
    <d v="1899-12-30T00:36:09"/>
    <n v="866.75887505763035"/>
    <n v="0.8"/>
    <n v="7"/>
    <s v="Course à pied"/>
    <x v="1"/>
  </r>
  <r>
    <n v="97"/>
    <x v="17"/>
    <d v="1899-12-30T00:36:09"/>
    <n v="866.75887505763035"/>
    <n v="0.8"/>
    <n v="7"/>
    <s v="Course à pied"/>
    <x v="1"/>
  </r>
  <r>
    <n v="125"/>
    <x v="18"/>
    <d v="1899-12-30T00:37:58"/>
    <n v="825.28533801580329"/>
    <n v="0.8"/>
    <n v="7"/>
    <s v="Course à pied"/>
    <x v="1"/>
  </r>
  <r>
    <n v="126"/>
    <x v="19"/>
    <d v="1899-12-30T00:37:59"/>
    <n v="824.92321193505927"/>
    <n v="0.8"/>
    <n v="7"/>
    <s v="Course à pied"/>
    <x v="1"/>
  </r>
  <r>
    <n v="150"/>
    <x v="20"/>
    <d v="1899-12-30T00:39:00"/>
    <n v="803.41880341880346"/>
    <n v="0.8"/>
    <n v="7"/>
    <s v="Course à pied"/>
    <x v="1"/>
  </r>
  <r>
    <n v="154"/>
    <x v="21"/>
    <d v="1899-12-30T00:39:06"/>
    <n v="801.36402387041767"/>
    <n v="0.8"/>
    <n v="7"/>
    <s v="Course à pied"/>
    <x v="1"/>
  </r>
  <r>
    <n v="159"/>
    <x v="1"/>
    <d v="1899-12-30T00:39:10"/>
    <n v="800"/>
    <n v="0.8"/>
    <n v="7"/>
    <s v="Course à pied"/>
    <x v="1"/>
  </r>
  <r>
    <n v="255"/>
    <x v="22"/>
    <d v="1899-12-30T00:41:55"/>
    <n v="747.51491053677933"/>
    <n v="0.8"/>
    <n v="7"/>
    <s v="Course à pied"/>
    <x v="1"/>
  </r>
  <r>
    <n v="284"/>
    <x v="23"/>
    <d v="1899-12-30T00:42:31"/>
    <n v="736.96589572716584"/>
    <n v="0.8"/>
    <n v="7"/>
    <s v="Course à pied"/>
    <x v="1"/>
  </r>
  <r>
    <n v="305"/>
    <x v="24"/>
    <d v="1899-12-30T00:43:10"/>
    <n v="725.86872586872585"/>
    <n v="0.8"/>
    <n v="7"/>
    <s v="Course à pied"/>
    <x v="1"/>
  </r>
  <r>
    <n v="315"/>
    <x v="25"/>
    <d v="1899-12-30T00:43:31"/>
    <n v="720.03063960168515"/>
    <n v="0.8"/>
    <n v="7"/>
    <s v="Course à pied"/>
    <x v="1"/>
  </r>
  <r>
    <n v="423"/>
    <x v="26"/>
    <d v="1899-12-30T00:45:55"/>
    <n v="682.39564428312156"/>
    <n v="0.8"/>
    <n v="7"/>
    <s v="Course à pied"/>
    <x v="1"/>
  </r>
  <r>
    <n v="523"/>
    <x v="27"/>
    <d v="1899-12-30T00:47:24"/>
    <n v="661.04078762306619"/>
    <n v="0.8"/>
    <n v="7"/>
    <s v="Course à pied"/>
    <x v="1"/>
  </r>
  <r>
    <n v="678"/>
    <x v="28"/>
    <d v="1899-12-30T00:50:03"/>
    <n v="626.04062604062608"/>
    <n v="0.8"/>
    <n v="7"/>
    <s v="Course à pied"/>
    <x v="1"/>
  </r>
  <r>
    <n v="1401"/>
    <x v="29"/>
    <d v="1899-12-30T01:01:39"/>
    <n v="508.24547174912135"/>
    <n v="0.8"/>
    <n v="7"/>
    <s v="Course à pied"/>
    <x v="1"/>
  </r>
  <r>
    <n v="9"/>
    <x v="30"/>
    <d v="1899-12-30T00:17:57"/>
    <n v="727.94800371402039"/>
    <n v="0.7"/>
    <n v="4"/>
    <s v="Course à pied"/>
    <x v="2"/>
  </r>
  <r>
    <m/>
    <x v="1"/>
    <d v="1899-12-30T00:18:40"/>
    <n v="700"/>
    <n v="0.7"/>
    <n v="4"/>
    <s v="Course à pied"/>
    <x v="2"/>
  </r>
  <r>
    <n v="44"/>
    <x v="31"/>
    <d v="1899-12-30T00:20:36"/>
    <n v="634.30420711974102"/>
    <n v="0.7"/>
    <n v="4"/>
    <s v="Course à pied"/>
    <x v="2"/>
  </r>
  <r>
    <n v="49"/>
    <x v="32"/>
    <d v="1899-12-30T00:20:56"/>
    <n v="624.20382165605088"/>
    <n v="0.7"/>
    <n v="4"/>
    <s v="Course à pied"/>
    <x v="2"/>
  </r>
  <r>
    <n v="51"/>
    <x v="33"/>
    <d v="1899-12-30T00:21:02"/>
    <n v="621.23613312202838"/>
    <n v="0.7"/>
    <n v="4"/>
    <s v="Course à pied"/>
    <x v="2"/>
  </r>
  <r>
    <n v="55"/>
    <x v="34"/>
    <d v="1899-12-30T00:21:12"/>
    <n v="616.35220125786168"/>
    <n v="0.7"/>
    <n v="4"/>
    <s v="Course à pied"/>
    <x v="2"/>
  </r>
  <r>
    <n v="58"/>
    <x v="35"/>
    <d v="1899-12-30T00:21:25"/>
    <n v="610.11673151750972"/>
    <n v="0.7"/>
    <n v="4"/>
    <s v="Course à pied"/>
    <x v="2"/>
  </r>
  <r>
    <n v="63"/>
    <x v="36"/>
    <d v="1899-12-30T00:21:33"/>
    <n v="606.34184068058778"/>
    <n v="0.7"/>
    <n v="4"/>
    <s v="Course à pied"/>
    <x v="2"/>
  </r>
  <r>
    <n v="82"/>
    <x v="5"/>
    <d v="1899-12-30T00:22:02"/>
    <n v="593.04084720121023"/>
    <n v="0.7"/>
    <n v="4"/>
    <s v="Course à pied"/>
    <x v="2"/>
  </r>
  <r>
    <n v="83"/>
    <x v="37"/>
    <d v="1899-12-30T00:22:09"/>
    <n v="589.91723100075239"/>
    <n v="0.7"/>
    <n v="4"/>
    <s v="Course à pied"/>
    <x v="2"/>
  </r>
  <r>
    <n v="96"/>
    <x v="38"/>
    <d v="1899-12-30T00:22:52"/>
    <n v="571.42857142857144"/>
    <n v="0.7"/>
    <n v="4"/>
    <s v="Course à pied"/>
    <x v="2"/>
  </r>
  <r>
    <n v="98"/>
    <x v="4"/>
    <d v="1899-12-30T00:22:58"/>
    <n v="568.94049346879535"/>
    <n v="0.7"/>
    <n v="4"/>
    <s v="Course à pied"/>
    <x v="2"/>
  </r>
  <r>
    <n v="99"/>
    <x v="39"/>
    <d v="1899-12-30T00:23:03"/>
    <n v="566.88358640636295"/>
    <n v="0.7"/>
    <n v="4"/>
    <s v="Course à pied"/>
    <x v="2"/>
  </r>
  <r>
    <n v="103"/>
    <x v="3"/>
    <d v="1899-12-30T00:23:24"/>
    <n v="558.40455840455854"/>
    <n v="0.7"/>
    <n v="4"/>
    <s v="Course à pied"/>
    <x v="2"/>
  </r>
  <r>
    <n v="105"/>
    <x v="40"/>
    <d v="1899-12-30T00:23:43"/>
    <n v="550.94869992972599"/>
    <n v="0.7"/>
    <n v="4"/>
    <s v="Course à pied"/>
    <x v="2"/>
  </r>
  <r>
    <n v="115"/>
    <x v="41"/>
    <d v="1899-12-30T00:25:10"/>
    <n v="519.20529801324506"/>
    <n v="0.7"/>
    <n v="4"/>
    <s v="Course à pied"/>
    <x v="2"/>
  </r>
  <r>
    <n v="16"/>
    <x v="42"/>
    <d v="1899-12-30T00:31:33"/>
    <n v="999.36608557844681"/>
    <n v="0.9"/>
    <n v="8"/>
    <s v="Course à pied"/>
    <x v="2"/>
  </r>
  <r>
    <n v="48"/>
    <x v="43"/>
    <d v="1899-12-30T00:33:27"/>
    <n v="942.60089686098661"/>
    <n v="0.9"/>
    <n v="8"/>
    <s v="Course à pied"/>
    <x v="2"/>
  </r>
  <r>
    <n v="62"/>
    <x v="44"/>
    <d v="1899-12-30T00:33:55"/>
    <n v="929.63144963144975"/>
    <n v="0.9"/>
    <n v="8"/>
    <s v="Course à pied"/>
    <x v="2"/>
  </r>
  <r>
    <n v="64"/>
    <x v="45"/>
    <d v="1899-12-30T00:33:56"/>
    <n v="929.17485265225946"/>
    <n v="0.9"/>
    <n v="8"/>
    <s v="Course à pied"/>
    <x v="2"/>
  </r>
  <r>
    <n v="68"/>
    <x v="46"/>
    <d v="1899-12-30T00:34:04"/>
    <n v="925.53816046966722"/>
    <n v="0.9"/>
    <n v="8"/>
    <s v="Course à pied"/>
    <x v="2"/>
  </r>
  <r>
    <n v="73"/>
    <x v="47"/>
    <d v="1899-12-30T00:34:13"/>
    <n v="921.48075986361425"/>
    <n v="0.9"/>
    <n v="8"/>
    <s v="Course à pied"/>
    <x v="2"/>
  </r>
  <r>
    <n v="76"/>
    <x v="9"/>
    <d v="1899-12-30T00:34:19"/>
    <n v="918.79553181155904"/>
    <n v="0.9"/>
    <n v="8"/>
    <s v="Course à pied"/>
    <x v="2"/>
  </r>
  <r>
    <n v="85"/>
    <x v="48"/>
    <d v="1899-12-30T00:34:37"/>
    <n v="910.83293211362525"/>
    <n v="0.9"/>
    <n v="8"/>
    <s v="Course à pied"/>
    <x v="2"/>
  </r>
  <r>
    <n v="100"/>
    <x v="49"/>
    <d v="1899-12-30T00:34:53"/>
    <n v="903.87004300047795"/>
    <n v="0.9"/>
    <n v="8"/>
    <s v="Course à pied"/>
    <x v="2"/>
  </r>
  <r>
    <m/>
    <x v="1"/>
    <d v="1899-12-30T00:35:02"/>
    <n v="900"/>
    <n v="0.9"/>
    <n v="8"/>
    <s v="Course à pied"/>
    <x v="2"/>
  </r>
  <r>
    <n v="106"/>
    <x v="6"/>
    <d v="1899-12-30T00:35:02"/>
    <n v="900"/>
    <n v="0.9"/>
    <n v="8"/>
    <s v="Course à pied"/>
    <x v="2"/>
  </r>
  <r>
    <n v="123"/>
    <x v="13"/>
    <d v="1899-12-30T00:35:27"/>
    <n v="889.42172073342715"/>
    <n v="0.9"/>
    <n v="8"/>
    <s v="Course à pied"/>
    <x v="2"/>
  </r>
  <r>
    <n v="134"/>
    <x v="12"/>
    <d v="1899-12-30T00:35:42"/>
    <n v="883.19327731092426"/>
    <n v="0.9"/>
    <n v="8"/>
    <s v="Course à pied"/>
    <x v="2"/>
  </r>
  <r>
    <n v="148"/>
    <x v="16"/>
    <d v="1899-12-30T00:36:09"/>
    <n v="872.19917012448138"/>
    <n v="0.9"/>
    <n v="8"/>
    <s v="Course à pied"/>
    <x v="2"/>
  </r>
  <r>
    <n v="156"/>
    <x v="8"/>
    <d v="1899-12-30T00:36:17"/>
    <n v="868.99402847955912"/>
    <n v="0.9"/>
    <n v="8"/>
    <s v="Course à pied"/>
    <x v="2"/>
  </r>
  <r>
    <n v="189"/>
    <x v="50"/>
    <d v="1899-12-30T00:36:45"/>
    <n v="857.95918367346928"/>
    <n v="0.9"/>
    <n v="8"/>
    <s v="Course à pied"/>
    <x v="2"/>
  </r>
  <r>
    <n v="194"/>
    <x v="51"/>
    <d v="1899-12-30T00:36:51"/>
    <n v="855.63093622795111"/>
    <n v="0.9"/>
    <n v="8"/>
    <s v="Course à pied"/>
    <x v="2"/>
  </r>
  <r>
    <n v="201"/>
    <x v="52"/>
    <d v="1899-12-30T00:37:03"/>
    <n v="851.0121457489879"/>
    <n v="0.9"/>
    <n v="8"/>
    <s v="Course à pied"/>
    <x v="2"/>
  </r>
  <r>
    <n v="220"/>
    <x v="53"/>
    <d v="1899-12-30T00:37:24"/>
    <n v="843.04812834224606"/>
    <n v="0.9"/>
    <n v="8"/>
    <s v="Course à pied"/>
    <x v="2"/>
  </r>
  <r>
    <n v="238"/>
    <x v="54"/>
    <d v="1899-12-30T00:37:40"/>
    <n v="837.07964601769913"/>
    <n v="0.9"/>
    <n v="8"/>
    <s v="Course à pied"/>
    <x v="2"/>
  </r>
  <r>
    <n v="239"/>
    <x v="55"/>
    <d v="1899-12-30T00:37:43"/>
    <n v="835.96995139195747"/>
    <n v="0.9"/>
    <n v="8"/>
    <s v="Course à pied"/>
    <x v="2"/>
  </r>
  <r>
    <n v="255"/>
    <x v="56"/>
    <d v="1899-12-30T00:38:13"/>
    <n v="825.03270824247704"/>
    <n v="0.9"/>
    <n v="8"/>
    <s v="Course à pied"/>
    <x v="2"/>
  </r>
  <r>
    <n v="307"/>
    <x v="57"/>
    <d v="1899-12-30T00:39:04"/>
    <n v="807.08191126279849"/>
    <n v="0.9"/>
    <n v="8"/>
    <s v="Course à pied"/>
    <x v="2"/>
  </r>
  <r>
    <n v="316"/>
    <x v="58"/>
    <d v="1899-12-30T00:39:08"/>
    <n v="805.70698466780232"/>
    <n v="0.9"/>
    <n v="8"/>
    <s v="Course à pied"/>
    <x v="2"/>
  </r>
  <r>
    <n v="323"/>
    <x v="20"/>
    <d v="1899-12-30T00:39:14"/>
    <n v="803.6533559898046"/>
    <n v="0.9"/>
    <n v="8"/>
    <s v="Course à pied"/>
    <x v="2"/>
  </r>
  <r>
    <n v="326"/>
    <x v="59"/>
    <d v="1899-12-30T00:39:15"/>
    <n v="803.31210191082789"/>
    <n v="0.9"/>
    <n v="8"/>
    <s v="Course à pied"/>
    <x v="2"/>
  </r>
  <r>
    <n v="328"/>
    <x v="60"/>
    <d v="1899-12-30T00:39:18"/>
    <n v="802.29007633587798"/>
    <n v="0.9"/>
    <n v="8"/>
    <s v="Course à pied"/>
    <x v="2"/>
  </r>
  <r>
    <n v="339"/>
    <x v="61"/>
    <d v="1899-12-30T00:39:25"/>
    <n v="799.91543340380554"/>
    <n v="0.9"/>
    <n v="8"/>
    <s v="Course à pied"/>
    <x v="2"/>
  </r>
  <r>
    <n v="362"/>
    <x v="17"/>
    <d v="1899-12-30T00:39:51"/>
    <n v="791.21706398996241"/>
    <n v="0.9"/>
    <n v="8"/>
    <s v="Course à pied"/>
    <x v="2"/>
  </r>
  <r>
    <n v="378"/>
    <x v="62"/>
    <d v="1899-12-30T00:40:10"/>
    <n v="784.97925311203335"/>
    <n v="0.9"/>
    <n v="8"/>
    <s v="Course à pied"/>
    <x v="2"/>
  </r>
  <r>
    <n v="407"/>
    <x v="63"/>
    <d v="1899-12-30T00:40:37"/>
    <n v="776.28231432088626"/>
    <n v="0.9"/>
    <n v="8"/>
    <s v="Course à pied"/>
    <x v="2"/>
  </r>
  <r>
    <n v="437"/>
    <x v="2"/>
    <d v="1899-12-30T00:41:12"/>
    <n v="765.29126213592224"/>
    <n v="0.9"/>
    <n v="8"/>
    <s v="Course à pied"/>
    <x v="2"/>
  </r>
  <r>
    <n v="456"/>
    <x v="64"/>
    <d v="1899-12-30T00:41:27"/>
    <n v="760.67551266586236"/>
    <n v="0.9"/>
    <n v="8"/>
    <s v="Course à pied"/>
    <x v="2"/>
  </r>
  <r>
    <n v="514"/>
    <x v="65"/>
    <d v="1899-12-30T00:42:13"/>
    <n v="746.86142913541244"/>
    <n v="0.9"/>
    <n v="8"/>
    <s v="Course à pied"/>
    <x v="2"/>
  </r>
  <r>
    <n v="540"/>
    <x v="66"/>
    <d v="1899-12-30T00:42:33"/>
    <n v="741.01057579318456"/>
    <n v="0.9"/>
    <n v="8"/>
    <s v="Course à pied"/>
    <x v="2"/>
  </r>
  <r>
    <n v="547"/>
    <x v="67"/>
    <d v="1899-12-30T00:42:42"/>
    <n v="738.40749414519905"/>
    <n v="0.9"/>
    <n v="8"/>
    <s v="Course à pied"/>
    <x v="2"/>
  </r>
  <r>
    <n v="582"/>
    <x v="68"/>
    <d v="1899-12-30T00:43:22"/>
    <n v="727.05611068408916"/>
    <n v="0.9"/>
    <n v="8"/>
    <s v="Course à pied"/>
    <x v="2"/>
  </r>
  <r>
    <n v="616"/>
    <x v="69"/>
    <d v="1899-12-30T00:43:55"/>
    <n v="717.95066413662244"/>
    <n v="0.9"/>
    <n v="8"/>
    <s v="Course à pied"/>
    <x v="2"/>
  </r>
  <r>
    <n v="688"/>
    <x v="70"/>
    <d v="1899-12-30T00:45:22"/>
    <n v="695.00367376928739"/>
    <n v="0.9"/>
    <n v="8"/>
    <s v="Course à pied"/>
    <x v="2"/>
  </r>
  <r>
    <n v="724"/>
    <x v="71"/>
    <d v="1899-12-30T00:46:08"/>
    <n v="683.45375722543349"/>
    <n v="0.9"/>
    <n v="8"/>
    <s v="Course à pied"/>
    <x v="2"/>
  </r>
  <r>
    <n v="727"/>
    <x v="72"/>
    <d v="1899-12-30T00:46:11"/>
    <n v="682.71382172500898"/>
    <n v="0.9"/>
    <n v="8"/>
    <s v="Course à pied"/>
    <x v="2"/>
  </r>
  <r>
    <n v="780"/>
    <x v="73"/>
    <d v="1899-12-30T00:47:01"/>
    <n v="670.6132577100318"/>
    <n v="0.9"/>
    <n v="8"/>
    <s v="Course à pied"/>
    <x v="2"/>
  </r>
  <r>
    <n v="845"/>
    <x v="74"/>
    <d v="1899-12-30T00:48:26"/>
    <n v="650.99793530626289"/>
    <n v="0.9"/>
    <n v="8"/>
    <s v="Course à pied"/>
    <x v="2"/>
  </r>
  <r>
    <n v="869"/>
    <x v="75"/>
    <d v="1899-12-30T00:48:59"/>
    <n v="643.68832936372905"/>
    <n v="0.9"/>
    <n v="8"/>
    <s v="Course à pied"/>
    <x v="2"/>
  </r>
  <r>
    <n v="914"/>
    <x v="76"/>
    <d v="1899-12-30T00:50:18"/>
    <n v="626.83896620278335"/>
    <n v="0.9"/>
    <n v="8"/>
    <s v="Course à pied"/>
    <x v="2"/>
  </r>
  <r>
    <n v="988"/>
    <x v="77"/>
    <d v="1899-12-30T00:53:45"/>
    <n v="586.60465116279067"/>
    <n v="0.9"/>
    <n v="8"/>
    <s v="Course à pied"/>
    <x v="2"/>
  </r>
  <r>
    <n v="1"/>
    <x v="1"/>
    <d v="1899-12-30T00:22:22"/>
    <n v="900"/>
    <n v="0.9"/>
    <n v="8"/>
    <s v="Run&amp;Bike"/>
    <x v="3"/>
  </r>
  <r>
    <n v="2"/>
    <x v="4"/>
    <d v="1899-12-30T00:23:26"/>
    <n v="900"/>
    <n v="0.9"/>
    <n v="8"/>
    <s v="Run&amp;Bike"/>
    <x v="3"/>
  </r>
  <r>
    <n v="2"/>
    <x v="78"/>
    <d v="1899-12-30T00:23:26"/>
    <n v="900"/>
    <n v="0.9"/>
    <n v="8"/>
    <s v="Run&amp;Bike"/>
    <x v="3"/>
  </r>
  <r>
    <n v="5"/>
    <x v="79"/>
    <d v="1899-12-30T00:26:01"/>
    <n v="900"/>
    <n v="0.9"/>
    <n v="8"/>
    <s v="Run&amp;Bike"/>
    <x v="3"/>
  </r>
  <r>
    <n v="5"/>
    <x v="39"/>
    <d v="1899-12-30T00:26:01"/>
    <n v="900"/>
    <n v="0.9"/>
    <n v="8"/>
    <s v="Run&amp;Bike"/>
    <x v="3"/>
  </r>
  <r>
    <n v="2"/>
    <x v="6"/>
    <d v="1899-12-30T00:52:00"/>
    <n v="1018.2692307692307"/>
    <n v="1"/>
    <n v="15"/>
    <s v="Run&amp;Bike"/>
    <x v="3"/>
  </r>
  <r>
    <n v="2"/>
    <x v="7"/>
    <d v="1899-12-30T00:52:00"/>
    <n v="1018.2692307692307"/>
    <n v="1"/>
    <n v="15"/>
    <s v="Run&amp;Bike"/>
    <x v="3"/>
  </r>
  <r>
    <n v="3"/>
    <x v="80"/>
    <d v="1899-12-30T00:52:09"/>
    <n v="1015.3403643336529"/>
    <n v="1"/>
    <n v="15"/>
    <s v="Run&amp;Bike"/>
    <x v="3"/>
  </r>
  <r>
    <n v="3"/>
    <x v="8"/>
    <d v="1899-12-30T00:52:09"/>
    <n v="1015.3403643336529"/>
    <n v="1"/>
    <n v="15"/>
    <s v="Run&amp;Bike"/>
    <x v="3"/>
  </r>
  <r>
    <n v="4"/>
    <x v="81"/>
    <d v="1899-12-30T00:52:19"/>
    <n v="1012.1057661675694"/>
    <n v="1"/>
    <n v="15"/>
    <s v="Run&amp;Bike"/>
    <x v="3"/>
  </r>
  <r>
    <n v="4"/>
    <x v="82"/>
    <d v="1899-12-30T00:52:19"/>
    <n v="1012.1057661675694"/>
    <n v="1"/>
    <n v="15"/>
    <s v="Run&amp;Bike"/>
    <x v="3"/>
  </r>
  <r>
    <s v="5 - 10%"/>
    <x v="47"/>
    <d v="1899-12-30T00:52:57"/>
    <n v="1000"/>
    <n v="1"/>
    <n v="15"/>
    <s v="Run&amp;Bike"/>
    <x v="3"/>
  </r>
  <r>
    <n v="5"/>
    <x v="83"/>
    <d v="1899-12-30T00:52:57"/>
    <n v="1000"/>
    <n v="1"/>
    <n v="15"/>
    <s v="Run&amp;Bike"/>
    <x v="3"/>
  </r>
  <r>
    <n v="10"/>
    <x v="84"/>
    <d v="1899-12-30T00:54:40"/>
    <n v="968.59756097560989"/>
    <n v="1"/>
    <n v="15"/>
    <s v="Run&amp;Bike"/>
    <x v="3"/>
  </r>
  <r>
    <n v="10"/>
    <x v="11"/>
    <d v="1899-12-30T00:54:40"/>
    <n v="968.59756097560989"/>
    <n v="1"/>
    <n v="15"/>
    <s v="Run&amp;Bike"/>
    <x v="3"/>
  </r>
  <r>
    <n v="15"/>
    <x v="70"/>
    <d v="1899-12-30T00:58:39"/>
    <n v="902.81329923273665"/>
    <n v="1"/>
    <n v="15"/>
    <s v="Run&amp;Bike"/>
    <x v="3"/>
  </r>
  <r>
    <n v="15"/>
    <x v="42"/>
    <d v="1899-12-30T00:58:39"/>
    <n v="902.81329923273665"/>
    <n v="1"/>
    <n v="15"/>
    <s v="Run&amp;Bike"/>
    <x v="3"/>
  </r>
  <r>
    <n v="29"/>
    <x v="26"/>
    <d v="1899-12-30T01:08:08"/>
    <n v="777.15264187866944"/>
    <n v="1"/>
    <n v="15"/>
    <s v="Run&amp;Bike"/>
    <x v="3"/>
  </r>
  <r>
    <n v="29"/>
    <x v="85"/>
    <d v="1899-12-30T01:08:08"/>
    <n v="777.15264187866944"/>
    <n v="1"/>
    <n v="15"/>
    <s v="Run&amp;Bike"/>
    <x v="3"/>
  </r>
  <r>
    <n v="1"/>
    <x v="42"/>
    <d v="1899-12-30T00:36:16"/>
    <n v="1026.9761029411766"/>
    <n v="0.9"/>
    <n v="10"/>
    <s v="Course à pied"/>
    <x v="4"/>
  </r>
  <r>
    <n v="6"/>
    <x v="43"/>
    <d v="1899-12-30T00:38:20"/>
    <n v="971.60869565217376"/>
    <n v="0.9"/>
    <n v="10"/>
    <s v="Course à pied"/>
    <x v="4"/>
  </r>
  <r>
    <n v="7"/>
    <x v="86"/>
    <d v="1899-12-30T00:38:35"/>
    <n v="965.31317494600432"/>
    <n v="0.9"/>
    <n v="10"/>
    <s v="Course à pied"/>
    <x v="4"/>
  </r>
  <r>
    <n v="8"/>
    <x v="87"/>
    <d v="1899-12-30T00:38:36"/>
    <n v="964.896373056995"/>
    <n v="0.9"/>
    <n v="10"/>
    <s v="Course à pied"/>
    <x v="4"/>
  </r>
  <r>
    <n v="11"/>
    <x v="1"/>
    <d v="1899-12-30T00:41:23"/>
    <n v="900"/>
    <n v="0.9"/>
    <n v="10"/>
    <s v="Course à pied"/>
    <x v="4"/>
  </r>
  <r>
    <n v="18"/>
    <x v="49"/>
    <d v="1899-12-30T00:42:42"/>
    <n v="872.24824355971907"/>
    <n v="0.9"/>
    <n v="10"/>
    <s v="Course à pied"/>
    <x v="4"/>
  </r>
  <r>
    <n v="20"/>
    <x v="48"/>
    <d v="1899-12-30T00:42:49"/>
    <n v="869.87154534838453"/>
    <n v="0.9"/>
    <n v="10"/>
    <s v="Course à pied"/>
    <x v="4"/>
  </r>
  <r>
    <n v="28"/>
    <x v="57"/>
    <d v="1899-12-30T00:43:55"/>
    <n v="848.08349146110072"/>
    <n v="0.9"/>
    <n v="10"/>
    <s v="Course à pied"/>
    <x v="4"/>
  </r>
  <r>
    <n v="31"/>
    <x v="88"/>
    <d v="1899-12-30T00:44:32"/>
    <n v="836.33982035928148"/>
    <n v="0.9"/>
    <n v="10"/>
    <s v="Course à pied"/>
    <x v="4"/>
  </r>
  <r>
    <n v="38"/>
    <x v="16"/>
    <d v="1899-12-30T00:45:43"/>
    <n v="814.69194312796219"/>
    <n v="0.9"/>
    <n v="10"/>
    <s v="Course à pied"/>
    <x v="4"/>
  </r>
  <r>
    <n v="39"/>
    <x v="59"/>
    <d v="1899-12-30T00:45:56"/>
    <n v="810.84905660377365"/>
    <n v="0.9"/>
    <n v="10"/>
    <s v="Course à pied"/>
    <x v="4"/>
  </r>
  <r>
    <n v="44"/>
    <x v="52"/>
    <d v="1899-12-30T00:46:57"/>
    <n v="793.29073482428112"/>
    <n v="0.9"/>
    <n v="10"/>
    <s v="Course à pied"/>
    <x v="4"/>
  </r>
  <r>
    <n v="48"/>
    <x v="60"/>
    <d v="1899-12-30T00:47:57"/>
    <n v="776.74661105318046"/>
    <n v="0.9"/>
    <n v="10"/>
    <s v="Course à pied"/>
    <x v="4"/>
  </r>
  <r>
    <n v="50"/>
    <x v="89"/>
    <d v="1899-12-30T00:48:00"/>
    <n v="775.93750000000011"/>
    <n v="0.9"/>
    <n v="10"/>
    <s v="Course à pied"/>
    <x v="4"/>
  </r>
  <r>
    <n v="52"/>
    <x v="90"/>
    <d v="1899-12-30T00:48:10"/>
    <n v="773.25259515570951"/>
    <n v="0.9"/>
    <n v="10"/>
    <s v="Course à pied"/>
    <x v="4"/>
  </r>
  <r>
    <n v="64"/>
    <x v="2"/>
    <d v="1899-12-30T00:50:35"/>
    <n v="736.30971993410219"/>
    <n v="0.9"/>
    <n v="10"/>
    <s v="Course à pied"/>
    <x v="4"/>
  </r>
  <r>
    <n v="65"/>
    <x v="17"/>
    <d v="1899-12-30T00:50:37"/>
    <n v="735.82482713203831"/>
    <n v="0.9"/>
    <n v="10"/>
    <s v="Course à pied"/>
    <x v="4"/>
  </r>
  <r>
    <m/>
    <x v="1"/>
    <d v="1899-12-30T00:22:08"/>
    <n v="900"/>
    <n v="0.9"/>
    <n v="8"/>
    <s v="Run&amp;Bike"/>
    <x v="5"/>
  </r>
  <r>
    <n v="4"/>
    <x v="91"/>
    <d v="1899-12-30T00:25:02"/>
    <n v="795.73901464713697"/>
    <n v="0.9"/>
    <n v="8"/>
    <s v="Run&amp;Bike"/>
    <x v="5"/>
  </r>
  <r>
    <n v="4"/>
    <x v="2"/>
    <d v="1899-12-30T00:25:02"/>
    <n v="795.73901464713697"/>
    <n v="0.9"/>
    <n v="8"/>
    <s v="Run&amp;Bike"/>
    <x v="5"/>
  </r>
  <r>
    <n v="5"/>
    <x v="36"/>
    <d v="1899-12-30T00:26:24"/>
    <n v="754.5454545454545"/>
    <n v="0.9"/>
    <n v="8"/>
    <s v="Run&amp;Bike"/>
    <x v="5"/>
  </r>
  <r>
    <n v="5"/>
    <x v="41"/>
    <d v="1899-12-30T00:26:24"/>
    <n v="754.5454545454545"/>
    <n v="0.9"/>
    <n v="8"/>
    <s v="Run&amp;Bike"/>
    <x v="5"/>
  </r>
  <r>
    <n v="7"/>
    <x v="33"/>
    <d v="1899-12-30T00:26:45"/>
    <n v="744.6728971962616"/>
    <n v="0.9"/>
    <n v="8"/>
    <s v="Run&amp;Bike"/>
    <x v="5"/>
  </r>
  <r>
    <n v="7"/>
    <x v="92"/>
    <d v="1899-12-30T00:26:45"/>
    <n v="744.6728971962616"/>
    <n v="0.9"/>
    <n v="8"/>
    <s v="Run&amp;Bike"/>
    <x v="5"/>
  </r>
  <r>
    <n v="8"/>
    <x v="93"/>
    <d v="1899-12-30T00:27:25"/>
    <n v="726.56534954407289"/>
    <n v="0.9"/>
    <n v="8"/>
    <s v="Run&amp;Bike"/>
    <x v="5"/>
  </r>
  <r>
    <n v="8"/>
    <x v="94"/>
    <d v="1899-12-30T00:27:25"/>
    <n v="726.56534954407289"/>
    <n v="0.9"/>
    <n v="8"/>
    <s v="Run&amp;Bike"/>
    <x v="5"/>
  </r>
  <r>
    <n v="9"/>
    <x v="5"/>
    <d v="1899-12-30T00:27:34"/>
    <n v="722.61185006045946"/>
    <n v="0.9"/>
    <n v="8"/>
    <s v="Run&amp;Bike"/>
    <x v="5"/>
  </r>
  <r>
    <n v="9"/>
    <x v="3"/>
    <d v="1899-12-30T00:27:34"/>
    <n v="722.61185006045946"/>
    <n v="0.9"/>
    <n v="8"/>
    <s v="Run&amp;Bike"/>
    <x v="5"/>
  </r>
  <r>
    <n v="10"/>
    <x v="32"/>
    <d v="1899-12-30T00:27:44"/>
    <n v="718.26923076923072"/>
    <n v="0.9"/>
    <n v="8"/>
    <s v="Run&amp;Bike"/>
    <x v="5"/>
  </r>
  <r>
    <n v="10"/>
    <x v="31"/>
    <d v="1899-12-30T00:27:44"/>
    <n v="718.26923076923072"/>
    <n v="0.9"/>
    <n v="8"/>
    <s v="Run&amp;Bike"/>
    <x v="5"/>
  </r>
  <r>
    <n v="12"/>
    <x v="76"/>
    <d v="1899-12-30T00:29:23"/>
    <n v="677.93533749290975"/>
    <n v="0.9"/>
    <n v="8"/>
    <s v="Run&amp;Bike"/>
    <x v="5"/>
  </r>
  <r>
    <n v="12"/>
    <x v="4"/>
    <d v="1899-12-30T00:29:23"/>
    <n v="677.93533749290975"/>
    <n v="0.9"/>
    <n v="8"/>
    <s v="Run&amp;Bike"/>
    <x v="5"/>
  </r>
  <r>
    <n v="13"/>
    <x v="79"/>
    <d v="1899-12-30T00:29:42"/>
    <n v="670.70707070707067"/>
    <n v="0.9"/>
    <n v="8"/>
    <s v="Run&amp;Bike"/>
    <x v="5"/>
  </r>
  <r>
    <n v="13"/>
    <x v="95"/>
    <d v="1899-12-30T00:29:42"/>
    <n v="670.70707070707067"/>
    <n v="0.9"/>
    <n v="8"/>
    <s v="Run&amp;Bike"/>
    <x v="5"/>
  </r>
  <r>
    <n v="15"/>
    <x v="96"/>
    <d v="1899-12-30T00:30:11"/>
    <n v="659.96686913307565"/>
    <n v="0.9"/>
    <n v="8"/>
    <s v="Run&amp;Bike"/>
    <x v="5"/>
  </r>
  <r>
    <n v="15"/>
    <x v="97"/>
    <d v="1899-12-30T00:30:11"/>
    <n v="659.96686913307565"/>
    <n v="0.9"/>
    <n v="8"/>
    <s v="Run&amp;Bike"/>
    <x v="5"/>
  </r>
  <r>
    <n v="1"/>
    <x v="98"/>
    <d v="1899-12-30T00:55:48"/>
    <n v="1023.8948626045401"/>
    <n v="1"/>
    <n v="16"/>
    <s v="Run&amp;Bike"/>
    <x v="5"/>
  </r>
  <r>
    <n v="1"/>
    <x v="9"/>
    <d v="1899-12-30T00:55:48"/>
    <n v="1023.8948626045401"/>
    <n v="1"/>
    <n v="16"/>
    <s v="Run&amp;Bike"/>
    <x v="5"/>
  </r>
  <r>
    <n v="2"/>
    <x v="6"/>
    <d v="1899-12-30T00:56:13"/>
    <n v="1016.3059590868664"/>
    <n v="1"/>
    <n v="16"/>
    <s v="Run&amp;Bike"/>
    <x v="5"/>
  </r>
  <r>
    <n v="2"/>
    <x v="7"/>
    <d v="1899-12-30T00:56:13"/>
    <n v="1016.3059590868664"/>
    <n v="1"/>
    <n v="16"/>
    <s v="Run&amp;Bike"/>
    <x v="5"/>
  </r>
  <r>
    <m/>
    <x v="1"/>
    <d v="1899-12-30T00:57:08"/>
    <n v="1000"/>
    <n v="1"/>
    <n v="16"/>
    <s v="Run&amp;Bike"/>
    <x v="5"/>
  </r>
  <r>
    <n v="6"/>
    <x v="84"/>
    <d v="1899-12-30T00:57:15"/>
    <n v="997.96215429403185"/>
    <n v="1"/>
    <n v="16"/>
    <s v="Run&amp;Bike"/>
    <x v="5"/>
  </r>
  <r>
    <n v="6"/>
    <x v="11"/>
    <d v="1899-12-30T00:57:15"/>
    <n v="997.96215429403185"/>
    <n v="1"/>
    <n v="16"/>
    <s v="Run&amp;Bike"/>
    <x v="5"/>
  </r>
  <r>
    <n v="7"/>
    <x v="99"/>
    <d v="1899-12-30T00:57:20"/>
    <n v="996.51162790697663"/>
    <n v="1"/>
    <n v="16"/>
    <s v="Run&amp;Bike"/>
    <x v="5"/>
  </r>
  <r>
    <n v="7"/>
    <x v="100"/>
    <d v="1899-12-30T00:57:20"/>
    <n v="996.51162790697663"/>
    <n v="1"/>
    <n v="16"/>
    <s v="Run&amp;Bike"/>
    <x v="5"/>
  </r>
  <r>
    <n v="8"/>
    <x v="101"/>
    <d v="1899-12-30T00:58:43"/>
    <n v="973.03434572807271"/>
    <n v="1"/>
    <n v="16"/>
    <s v="Run&amp;Bike"/>
    <x v="5"/>
  </r>
  <r>
    <n v="8"/>
    <x v="8"/>
    <d v="1899-12-30T00:58:43"/>
    <n v="973.03434572807271"/>
    <n v="1"/>
    <n v="16"/>
    <s v="Run&amp;Bike"/>
    <x v="5"/>
  </r>
  <r>
    <n v="15"/>
    <x v="102"/>
    <d v="1899-12-30T01:01:18"/>
    <n v="932.02827623708538"/>
    <n v="1"/>
    <n v="16"/>
    <s v="Run&amp;Bike"/>
    <x v="5"/>
  </r>
  <r>
    <n v="15"/>
    <x v="28"/>
    <d v="1899-12-30T01:01:18"/>
    <n v="932.02827623708538"/>
    <n v="1"/>
    <n v="16"/>
    <s v="Run&amp;Bike"/>
    <x v="5"/>
  </r>
  <r>
    <n v="34"/>
    <x v="19"/>
    <d v="1899-12-30T01:10:41"/>
    <n v="808.29992926196644"/>
    <n v="1"/>
    <n v="16"/>
    <s v="Run&amp;Bike"/>
    <x v="5"/>
  </r>
  <r>
    <n v="34"/>
    <x v="18"/>
    <d v="1899-12-30T01:10:41"/>
    <n v="808.29992926196644"/>
    <n v="1"/>
    <n v="16"/>
    <s v="Run&amp;Bike"/>
    <x v="5"/>
  </r>
  <r>
    <n v="42"/>
    <x v="103"/>
    <d v="1899-12-30T01:25:39"/>
    <n v="667.05584744113639"/>
    <n v="1"/>
    <n v="16"/>
    <s v="Run&amp;Bike"/>
    <x v="5"/>
  </r>
  <r>
    <n v="42"/>
    <x v="26"/>
    <d v="1899-12-30T01:25:39"/>
    <n v="667.05584744113639"/>
    <n v="1"/>
    <n v="16"/>
    <s v="Run&amp;Bike"/>
    <x v="5"/>
  </r>
  <r>
    <n v="3"/>
    <x v="1"/>
    <n v="19.8"/>
    <n v="1000"/>
    <n v="1"/>
    <m/>
    <s v="Natation"/>
    <x v="6"/>
  </r>
  <r>
    <n v="9"/>
    <x v="104"/>
    <n v="15.6"/>
    <n v="787.87878787878788"/>
    <n v="1"/>
    <n v="3.12"/>
    <s v="Natation"/>
    <x v="6"/>
  </r>
  <r>
    <n v="9"/>
    <x v="105"/>
    <n v="15.6"/>
    <n v="787.87878787878788"/>
    <n v="1"/>
    <n v="3.12"/>
    <s v="Natation"/>
    <x v="6"/>
  </r>
  <r>
    <n v="9"/>
    <x v="63"/>
    <n v="15.6"/>
    <n v="787.87878787878788"/>
    <n v="1"/>
    <n v="3.12"/>
    <s v="Natation"/>
    <x v="6"/>
  </r>
  <r>
    <n v="9"/>
    <x v="29"/>
    <n v="15.6"/>
    <n v="787.87878787878788"/>
    <n v="1"/>
    <n v="3.12"/>
    <s v="Natation"/>
    <x v="6"/>
  </r>
  <r>
    <n v="9"/>
    <x v="87"/>
    <n v="15.6"/>
    <n v="787.87878787878788"/>
    <n v="1"/>
    <n v="3.12"/>
    <s v="Natation"/>
    <x v="6"/>
  </r>
  <r>
    <n v="15"/>
    <x v="106"/>
    <n v="14"/>
    <n v="707.07070707070704"/>
    <n v="1"/>
    <n v="2.33"/>
    <s v="Natation"/>
    <x v="6"/>
  </r>
  <r>
    <n v="15"/>
    <x v="107"/>
    <n v="14"/>
    <n v="707.07070707070704"/>
    <n v="1"/>
    <n v="2.33"/>
    <s v="Natation"/>
    <x v="6"/>
  </r>
  <r>
    <n v="15"/>
    <x v="54"/>
    <n v="14"/>
    <n v="707.07070707070704"/>
    <n v="1"/>
    <n v="2.33"/>
    <s v="Natation"/>
    <x v="6"/>
  </r>
  <r>
    <n v="15"/>
    <x v="61"/>
    <n v="14"/>
    <n v="707.07070707070704"/>
    <n v="1"/>
    <n v="2.33"/>
    <s v="Natation"/>
    <x v="6"/>
  </r>
  <r>
    <n v="15"/>
    <x v="70"/>
    <n v="14"/>
    <n v="707.07070707070704"/>
    <n v="1"/>
    <n v="2.33"/>
    <s v="Natation"/>
    <x v="6"/>
  </r>
  <r>
    <n v="15"/>
    <x v="21"/>
    <n v="14"/>
    <n v="707.07070707070704"/>
    <n v="1"/>
    <n v="2.33"/>
    <s v="Natation"/>
    <x v="6"/>
  </r>
  <r>
    <n v="2"/>
    <x v="108"/>
    <n v="13.3"/>
    <n v="671.71717171717171"/>
    <n v="1"/>
    <n v="2.66"/>
    <s v="Natation"/>
    <x v="6"/>
  </r>
  <r>
    <n v="2"/>
    <x v="74"/>
    <n v="13.3"/>
    <n v="671.71717171717171"/>
    <n v="1"/>
    <n v="2.66"/>
    <s v="Natation"/>
    <x v="6"/>
  </r>
  <r>
    <n v="2"/>
    <x v="39"/>
    <n v="13.3"/>
    <n v="671.71717171717171"/>
    <n v="1"/>
    <n v="2.66"/>
    <s v="Natation"/>
    <x v="6"/>
  </r>
  <r>
    <n v="2"/>
    <x v="22"/>
    <n v="13.3"/>
    <n v="671.71717171717171"/>
    <n v="1"/>
    <n v="2.66"/>
    <s v="Natation"/>
    <x v="6"/>
  </r>
  <r>
    <n v="2"/>
    <x v="69"/>
    <n v="13.3"/>
    <n v="671.71717171717171"/>
    <n v="1"/>
    <n v="2.66"/>
    <s v="Natation"/>
    <x v="6"/>
  </r>
  <r>
    <n v="1"/>
    <x v="0"/>
    <d v="1899-12-30T00:18:10"/>
    <n v="1007.7064220183486"/>
    <n v="0.8"/>
    <n v="5"/>
    <s v="Course à pied"/>
    <x v="7"/>
  </r>
  <r>
    <n v="8"/>
    <x v="30"/>
    <d v="1899-12-30T00:20:03"/>
    <n v="913.05070656691601"/>
    <n v="0.8"/>
    <n v="5"/>
    <s v="Course à pied"/>
    <x v="7"/>
  </r>
  <r>
    <n v="12"/>
    <x v="1"/>
    <d v="1899-12-30T00:22:53"/>
    <n v="800"/>
    <n v="0.8"/>
    <n v="5"/>
    <s v="Course à pied"/>
    <x v="7"/>
  </r>
  <r>
    <n v="22"/>
    <x v="31"/>
    <d v="1899-12-30T00:26:37"/>
    <n v="687.78960551033185"/>
    <n v="0.8"/>
    <n v="5"/>
    <s v="Course à pied"/>
    <x v="7"/>
  </r>
  <r>
    <n v="23"/>
    <x v="95"/>
    <d v="1899-12-30T00:26:44"/>
    <n v="684.78802992518695"/>
    <n v="0.8"/>
    <n v="5"/>
    <s v="Course à pied"/>
    <x v="7"/>
  </r>
  <r>
    <n v="24"/>
    <x v="76"/>
    <d v="1899-12-30T00:26:45"/>
    <n v="684.36137071651081"/>
    <n v="0.8"/>
    <n v="5"/>
    <s v="Course à pied"/>
    <x v="7"/>
  </r>
  <r>
    <n v="36"/>
    <x v="109"/>
    <d v="1899-12-30T00:28:56"/>
    <n v="632.71889400921657"/>
    <n v="0.8"/>
    <n v="5"/>
    <s v="Course à pied"/>
    <x v="7"/>
  </r>
  <r>
    <n v="37"/>
    <x v="32"/>
    <d v="1899-12-30T00:29:09"/>
    <n v="628.01600914808466"/>
    <n v="0.8"/>
    <n v="5"/>
    <s v="Course à pied"/>
    <x v="7"/>
  </r>
  <r>
    <n v="40"/>
    <x v="4"/>
    <d v="1899-12-30T00:29:37"/>
    <n v="618.12042768711308"/>
    <n v="0.8"/>
    <n v="5"/>
    <s v="Course à pied"/>
    <x v="7"/>
  </r>
  <r>
    <n v="51"/>
    <x v="110"/>
    <d v="1899-12-30T00:31:45"/>
    <n v="576.58792650918633"/>
    <n v="0.8"/>
    <n v="5"/>
    <s v="Course à pied"/>
    <x v="7"/>
  </r>
  <r>
    <n v="88"/>
    <x v="111"/>
    <d v="1899-12-30T00:37:32"/>
    <n v="487.74422735346354"/>
    <n v="0.8"/>
    <n v="5"/>
    <s v="Course à pied"/>
    <x v="7"/>
  </r>
  <r>
    <n v="1"/>
    <x v="0"/>
    <d v="1899-12-30T00:42:51"/>
    <n v="1093.5822637106185"/>
    <n v="0.9"/>
    <n v="12"/>
    <s v="Course à pied"/>
    <x v="7"/>
  </r>
  <r>
    <n v="2"/>
    <x v="14"/>
    <d v="1899-12-30T00:43:32"/>
    <n v="1076.4165390505361"/>
    <n v="0.9"/>
    <n v="12"/>
    <s v="Course à pied"/>
    <x v="7"/>
  </r>
  <r>
    <n v="10"/>
    <x v="87"/>
    <d v="1899-12-30T00:46:01"/>
    <n v="1018.3266932270917"/>
    <n v="0.9"/>
    <n v="12"/>
    <s v="Course à pied"/>
    <x v="7"/>
  </r>
  <r>
    <n v="13"/>
    <x v="100"/>
    <d v="1899-12-30T00:46:59"/>
    <n v="997.37495565803476"/>
    <n v="0.9"/>
    <n v="12"/>
    <s v="Course à pied"/>
    <x v="7"/>
  </r>
  <r>
    <n v="17"/>
    <x v="9"/>
    <d v="1899-12-30T00:47:13"/>
    <n v="992.44617013766333"/>
    <n v="0.9"/>
    <n v="12"/>
    <s v="Course à pied"/>
    <x v="7"/>
  </r>
  <r>
    <n v="22"/>
    <x v="112"/>
    <d v="1899-12-30T00:47:40"/>
    <n v="983.07692307692321"/>
    <n v="0.9"/>
    <n v="12"/>
    <s v="Course à pied"/>
    <x v="7"/>
  </r>
  <r>
    <n v="30"/>
    <x v="45"/>
    <d v="1899-12-30T00:49:32"/>
    <n v="946.02960969044432"/>
    <n v="0.9"/>
    <n v="12"/>
    <s v="Course à pied"/>
    <x v="7"/>
  </r>
  <r>
    <n v="34"/>
    <x v="12"/>
    <d v="1899-12-30T00:49:41"/>
    <n v="943.17343173431755"/>
    <n v="0.9"/>
    <n v="12"/>
    <s v="Course à pied"/>
    <x v="7"/>
  </r>
  <r>
    <n v="49"/>
    <x v="28"/>
    <d v="1899-12-30T00:50:35"/>
    <n v="926.39209225700165"/>
    <n v="0.9"/>
    <n v="12"/>
    <s v="Course à pied"/>
    <x v="7"/>
  </r>
  <r>
    <n v="65"/>
    <x v="1"/>
    <d v="1899-12-30T00:52:04"/>
    <n v="900"/>
    <n v="0.9"/>
    <n v="12"/>
    <s v="Course à pied"/>
    <x v="7"/>
  </r>
  <r>
    <n v="74"/>
    <x v="113"/>
    <d v="1899-12-30T00:53:13"/>
    <n v="880.55120576260572"/>
    <n v="0.9"/>
    <n v="12"/>
    <s v="Course à pied"/>
    <x v="7"/>
  </r>
  <r>
    <n v="104"/>
    <x v="114"/>
    <d v="1899-12-30T00:54:41"/>
    <n v="856.93386162755269"/>
    <n v="0.9"/>
    <n v="12"/>
    <s v="Course à pied"/>
    <x v="7"/>
  </r>
  <r>
    <n v="106"/>
    <x v="115"/>
    <d v="1899-12-30T00:54:51"/>
    <n v="854.32999088422969"/>
    <n v="0.9"/>
    <n v="12"/>
    <s v="Course à pied"/>
    <x v="7"/>
  </r>
  <r>
    <n v="108"/>
    <x v="15"/>
    <d v="1899-12-30T00:55:00"/>
    <n v="852.00000000000011"/>
    <n v="0.9"/>
    <n v="12"/>
    <s v="Course à pied"/>
    <x v="7"/>
  </r>
  <r>
    <n v="109"/>
    <x v="52"/>
    <d v="1899-12-30T00:55:01"/>
    <n v="851.74189639503174"/>
    <n v="0.9"/>
    <n v="12"/>
    <s v="Course à pied"/>
    <x v="7"/>
  </r>
  <r>
    <n v="122"/>
    <x v="58"/>
    <d v="1899-12-30T00:55:42"/>
    <n v="841.29263913824047"/>
    <n v="0.9"/>
    <n v="12"/>
    <s v="Course à pied"/>
    <x v="7"/>
  </r>
  <r>
    <n v="129"/>
    <x v="116"/>
    <d v="1899-12-30T00:56:06"/>
    <n v="835.29411764705878"/>
    <n v="0.9"/>
    <n v="12"/>
    <s v="Course à pied"/>
    <x v="7"/>
  </r>
  <r>
    <n v="134"/>
    <x v="27"/>
    <d v="1899-12-30T00:56:35"/>
    <n v="828.15905743740791"/>
    <n v="0.9"/>
    <n v="12"/>
    <s v="Course à pied"/>
    <x v="7"/>
  </r>
  <r>
    <n v="168"/>
    <x v="20"/>
    <d v="1899-12-30T00:58:52"/>
    <n v="796.03624009060013"/>
    <n v="0.9"/>
    <n v="12"/>
    <s v="Course à pied"/>
    <x v="7"/>
  </r>
  <r>
    <n v="179"/>
    <x v="19"/>
    <d v="1899-12-30T00:59:51"/>
    <n v="782.95739348370921"/>
    <n v="0.9"/>
    <n v="12"/>
    <s v="Course à pied"/>
    <x v="7"/>
  </r>
  <r>
    <n v="194"/>
    <x v="61"/>
    <d v="1899-12-30T01:00:48"/>
    <n v="770.72368421052636"/>
    <n v="0.9"/>
    <n v="12"/>
    <s v="Course à pied"/>
    <x v="7"/>
  </r>
  <r>
    <n v="196"/>
    <x v="117"/>
    <d v="1899-12-30T01:00:52"/>
    <n v="769.87951807228922"/>
    <n v="0.9"/>
    <n v="12"/>
    <s v="Course à pied"/>
    <x v="7"/>
  </r>
  <r>
    <n v="216"/>
    <x v="21"/>
    <d v="1899-12-30T01:01:37"/>
    <n v="760.50852042196391"/>
    <n v="0.9"/>
    <n v="12"/>
    <s v="Course à pied"/>
    <x v="7"/>
  </r>
  <r>
    <n v="238"/>
    <x v="54"/>
    <d v="1899-12-30T01:03:09"/>
    <n v="742.04275534441808"/>
    <n v="0.9"/>
    <n v="12"/>
    <s v="Course à pied"/>
    <x v="7"/>
  </r>
  <r>
    <n v="246"/>
    <x v="18"/>
    <d v="1899-12-30T01:03:28"/>
    <n v="738.34033613445388"/>
    <n v="0.9"/>
    <n v="12"/>
    <s v="Course à pied"/>
    <x v="7"/>
  </r>
  <r>
    <n v="309"/>
    <x v="22"/>
    <d v="1899-12-30T01:07:28"/>
    <n v="694.56521739130449"/>
    <n v="0.9"/>
    <n v="12"/>
    <s v="Course à pied"/>
    <x v="7"/>
  </r>
  <r>
    <n v="328"/>
    <x v="33"/>
    <d v="1899-12-30T01:08:35"/>
    <n v="683.25637910085061"/>
    <n v="0.9"/>
    <n v="12"/>
    <s v="Course à pied"/>
    <x v="7"/>
  </r>
  <r>
    <n v="361"/>
    <x v="26"/>
    <d v="1899-12-30T01:11:01"/>
    <n v="659.84510678244544"/>
    <n v="0.9"/>
    <n v="12"/>
    <s v="Course à pied"/>
    <x v="7"/>
  </r>
  <r>
    <n v="377"/>
    <x v="24"/>
    <d v="1899-12-30T01:11:15"/>
    <n v="657.68421052631584"/>
    <n v="0.9"/>
    <n v="12"/>
    <s v="Course à pied"/>
    <x v="7"/>
  </r>
  <r>
    <n v="378"/>
    <x v="118"/>
    <d v="1899-12-30T01:11:16"/>
    <n v="657.53040224508879"/>
    <n v="0.9"/>
    <n v="12"/>
    <s v="Course à pied"/>
    <x v="7"/>
  </r>
  <r>
    <n v="445"/>
    <x v="119"/>
    <d v="1899-12-30T01:15:20"/>
    <n v="622.0353982300885"/>
    <n v="0.9"/>
    <n v="12"/>
    <s v="Course à pied"/>
    <x v="7"/>
  </r>
  <r>
    <n v="508"/>
    <x v="120"/>
    <d v="1899-12-30T01:19:58"/>
    <n v="585.99416423509797"/>
    <n v="0.9"/>
    <n v="12"/>
    <s v="Course à pied"/>
    <x v="7"/>
  </r>
  <r>
    <n v="638"/>
    <x v="121"/>
    <d v="1899-12-30T01:32:00"/>
    <n v="509.34782608695656"/>
    <n v="0.9"/>
    <n v="12"/>
    <s v="Course à pied"/>
    <x v="7"/>
  </r>
  <r>
    <n v="11"/>
    <x v="46"/>
    <d v="1899-12-30T02:35:17"/>
    <n v="1148.8783943329395"/>
    <n v="1.1000000000000001"/>
    <n v="28"/>
    <s v="Trail"/>
    <x v="8"/>
  </r>
  <r>
    <n v="22"/>
    <x v="1"/>
    <d v="1899-12-30T02:42:11"/>
    <n v="1100"/>
    <n v="1.1000000000000001"/>
    <n v="28"/>
    <s v="Trail"/>
    <x v="8"/>
  </r>
  <r>
    <n v="49"/>
    <x v="122"/>
    <d v="1899-12-30T02:55:25"/>
    <n v="1017.0166270783847"/>
    <n v="1.1000000000000001"/>
    <n v="28"/>
    <s v="Trail"/>
    <x v="8"/>
  </r>
  <r>
    <n v="50"/>
    <x v="8"/>
    <d v="1899-12-30T02:55:26"/>
    <n v="1016.9200076002279"/>
    <n v="1.1000000000000001"/>
    <n v="28"/>
    <s v="Trail"/>
    <x v="8"/>
  </r>
  <r>
    <n v="81"/>
    <x v="63"/>
    <d v="1899-12-30T03:06:42"/>
    <n v="955.5525798964469"/>
    <n v="1.1000000000000001"/>
    <n v="28"/>
    <s v="Trail"/>
    <x v="8"/>
  </r>
  <r>
    <n v="121"/>
    <x v="61"/>
    <d v="1899-12-30T03:23:38"/>
    <n v="876.09265018824681"/>
    <n v="1.1000000000000001"/>
    <n v="28"/>
    <s v="Trail"/>
    <x v="8"/>
  </r>
  <r>
    <n v="131"/>
    <x v="99"/>
    <d v="1899-12-30T03:26:20"/>
    <n v="864.62843295638118"/>
    <n v="1.1000000000000001"/>
    <n v="28"/>
    <s v="Trail"/>
    <x v="8"/>
  </r>
  <r>
    <n v="140"/>
    <x v="19"/>
    <d v="1899-12-30T03:30:03"/>
    <n v="849.32952471633723"/>
    <n v="1.1000000000000001"/>
    <n v="28"/>
    <s v="Trail"/>
    <x v="8"/>
  </r>
  <r>
    <n v="140"/>
    <x v="123"/>
    <d v="1899-12-30T03:30:03"/>
    <n v="849.32952471633723"/>
    <n v="1.1000000000000001"/>
    <n v="28"/>
    <s v="Trail"/>
    <x v="8"/>
  </r>
  <r>
    <n v="142"/>
    <x v="15"/>
    <d v="1899-12-30T03:30:04"/>
    <n v="849.2621390034908"/>
    <n v="1.1000000000000001"/>
    <n v="28"/>
    <s v="Trail"/>
    <x v="8"/>
  </r>
  <r>
    <n v="145"/>
    <x v="22"/>
    <d v="1899-12-30T03:30:13"/>
    <n v="848.65614841829859"/>
    <n v="1.1000000000000001"/>
    <n v="28"/>
    <s v="Trail"/>
    <x v="8"/>
  </r>
  <r>
    <n v="197"/>
    <x v="58"/>
    <d v="1899-12-30T03:57:09"/>
    <n v="752.27352589781424"/>
    <n v="1.1000000000000001"/>
    <n v="28"/>
    <s v="Trail"/>
    <x v="8"/>
  </r>
  <r>
    <n v="199"/>
    <x v="124"/>
    <d v="1899-12-30T04:01:14"/>
    <n v="739.53986458477266"/>
    <n v="1.1000000000000001"/>
    <n v="28"/>
    <s v="Trail"/>
    <x v="8"/>
  </r>
  <r>
    <n v="23"/>
    <x v="1"/>
    <d v="1899-12-30T00:58:01"/>
    <n v="1000"/>
    <n v="1"/>
    <n v="11"/>
    <s v="Trail"/>
    <x v="8"/>
  </r>
  <r>
    <n v="78"/>
    <x v="90"/>
    <d v="1899-12-30T01:12:04"/>
    <n v="805.04162812210916"/>
    <n v="1"/>
    <n v="11"/>
    <s v="Trail"/>
    <x v="8"/>
  </r>
  <r>
    <n v="79"/>
    <x v="67"/>
    <d v="1899-12-30T01:12:05"/>
    <n v="804.85549132947961"/>
    <n v="1"/>
    <n v="11"/>
    <s v="Trail"/>
    <x v="8"/>
  </r>
  <r>
    <n v="81"/>
    <x v="66"/>
    <d v="1899-12-30T01:12:26"/>
    <n v="800.96640589047399"/>
    <n v="1"/>
    <n v="11"/>
    <s v="Trail"/>
    <x v="8"/>
  </r>
  <r>
    <n v="91"/>
    <x v="18"/>
    <d v="1899-12-30T01:14:23"/>
    <n v="779.96863096571803"/>
    <n v="1"/>
    <n v="11"/>
    <s v="Trail"/>
    <x v="8"/>
  </r>
  <r>
    <n v="126"/>
    <x v="125"/>
    <d v="1899-12-30T01:21:31"/>
    <n v="711.71539562461646"/>
    <n v="1"/>
    <n v="11"/>
    <s v="Trail"/>
    <x v="8"/>
  </r>
  <r>
    <n v="126"/>
    <x v="126"/>
    <d v="1899-12-30T01:21:31"/>
    <n v="711.71539562461646"/>
    <n v="1"/>
    <n v="11"/>
    <s v="Trail"/>
    <x v="8"/>
  </r>
  <r>
    <n v="128"/>
    <x v="25"/>
    <d v="1899-12-30T01:21:32"/>
    <n v="711.56991005723614"/>
    <n v="1"/>
    <n v="11"/>
    <s v="Trail"/>
    <x v="8"/>
  </r>
  <r>
    <n v="129"/>
    <x v="118"/>
    <d v="1899-12-30T01:21:33"/>
    <n v="711.4244839566727"/>
    <n v="1"/>
    <n v="11"/>
    <s v="Trail"/>
    <x v="8"/>
  </r>
  <r>
    <n v="159"/>
    <x v="120"/>
    <d v="1899-12-30T01:24:50"/>
    <n v="683.88998035363454"/>
    <n v="1"/>
    <n v="11"/>
    <s v="Trail"/>
    <x v="8"/>
  </r>
  <r>
    <n v="193"/>
    <x v="100"/>
    <d v="1899-12-30T01:34:04"/>
    <n v="616.7611622962437"/>
    <n v="1"/>
    <n v="11"/>
    <s v="Trail"/>
    <x v="8"/>
  </r>
  <r>
    <n v="194"/>
    <x v="121"/>
    <d v="1899-12-30T01:34:05"/>
    <n v="616.65190434012391"/>
    <n v="1"/>
    <n v="11"/>
    <s v="Trail"/>
    <x v="8"/>
  </r>
  <r>
    <n v="194"/>
    <x v="24"/>
    <d v="1899-12-30T01:34:05"/>
    <n v="616.65190434012391"/>
    <n v="1"/>
    <n v="11"/>
    <s v="Trail"/>
    <x v="8"/>
  </r>
  <r>
    <n v="232"/>
    <x v="127"/>
    <d v="1899-12-30T02:06:18"/>
    <n v="459.35603061493788"/>
    <n v="1"/>
    <n v="11"/>
    <s v="Trail"/>
    <x v="8"/>
  </r>
  <r>
    <n v="10"/>
    <x v="1"/>
    <d v="1899-12-30T01:11:24"/>
    <n v="1000"/>
    <n v="1"/>
    <n v="16"/>
    <s v="Run&amp;Bike"/>
    <x v="9"/>
  </r>
  <r>
    <n v="23"/>
    <x v="128"/>
    <d v="1899-12-30T01:17:03"/>
    <n v="926.67099286177802"/>
    <n v="1"/>
    <n v="16"/>
    <s v="Run&amp;Bike"/>
    <x v="9"/>
  </r>
  <r>
    <n v="23"/>
    <x v="44"/>
    <d v="1899-12-30T01:17:03"/>
    <n v="926.67099286177802"/>
    <n v="1"/>
    <n v="16"/>
    <s v="Run&amp;Bike"/>
    <x v="9"/>
  </r>
  <r>
    <n v="27"/>
    <x v="50"/>
    <d v="1899-12-30T01:18:50"/>
    <n v="905.708245243129"/>
    <n v="1"/>
    <n v="16"/>
    <s v="Run&amp;Bike"/>
    <x v="9"/>
  </r>
  <r>
    <n v="27"/>
    <x v="20"/>
    <d v="1899-12-30T01:18:50"/>
    <n v="905.708245243129"/>
    <n v="1"/>
    <n v="16"/>
    <s v="Run&amp;Bike"/>
    <x v="9"/>
  </r>
  <r>
    <n v="33"/>
    <x v="12"/>
    <d v="1899-12-30T01:21:03"/>
    <n v="880.93769278223317"/>
    <n v="1"/>
    <n v="16"/>
    <s v="Run&amp;Bike"/>
    <x v="9"/>
  </r>
  <r>
    <n v="33"/>
    <x v="129"/>
    <d v="1899-12-30T01:21:03"/>
    <n v="880.93769278223317"/>
    <n v="1"/>
    <n v="16"/>
    <s v="Run&amp;Bike"/>
    <x v="9"/>
  </r>
  <r>
    <n v="39"/>
    <x v="16"/>
    <d v="1899-12-30T01:21:38"/>
    <n v="874.64271131073917"/>
    <n v="1"/>
    <n v="16"/>
    <s v="Run&amp;Bike"/>
    <x v="9"/>
  </r>
  <r>
    <n v="39"/>
    <x v="17"/>
    <d v="1899-12-30T01:21:38"/>
    <n v="874.64271131073917"/>
    <n v="1"/>
    <n v="16"/>
    <s v="Run&amp;Bike"/>
    <x v="9"/>
  </r>
  <r>
    <n v="40"/>
    <x v="43"/>
    <d v="1899-12-30T01:21:43"/>
    <n v="873.75076483785438"/>
    <n v="1"/>
    <n v="16"/>
    <s v="Run&amp;Bike"/>
    <x v="9"/>
  </r>
  <r>
    <n v="41"/>
    <x v="130"/>
    <d v="1899-12-30T01:22:08"/>
    <n v="869.31818181818187"/>
    <n v="1"/>
    <n v="16"/>
    <s v="Run&amp;Bike"/>
    <x v="9"/>
  </r>
  <r>
    <n v="41"/>
    <x v="48"/>
    <d v="1899-12-30T01:22:08"/>
    <n v="869.31818181818187"/>
    <n v="1"/>
    <n v="16"/>
    <s v="Run&amp;Bike"/>
    <x v="9"/>
  </r>
  <r>
    <n v="49"/>
    <x v="60"/>
    <d v="1899-12-30T01:23:41"/>
    <n v="853.21649073889671"/>
    <n v="1"/>
    <n v="16"/>
    <s v="Run&amp;Bike"/>
    <x v="9"/>
  </r>
  <r>
    <n v="49"/>
    <x v="131"/>
    <d v="1899-12-30T01:23:41"/>
    <n v="853.21649073889671"/>
    <n v="1"/>
    <n v="16"/>
    <s v="Run&amp;Bike"/>
    <x v="9"/>
  </r>
  <r>
    <n v="68"/>
    <x v="70"/>
    <d v="1899-12-30T01:29:00"/>
    <n v="802.24719101123583"/>
    <n v="1"/>
    <n v="16"/>
    <s v="Run&amp;Bike"/>
    <x v="9"/>
  </r>
  <r>
    <n v="68"/>
    <x v="59"/>
    <d v="1899-12-30T01:29:00"/>
    <n v="802.24719101123583"/>
    <n v="1"/>
    <n v="16"/>
    <s v="Run&amp;Bike"/>
    <x v="9"/>
  </r>
  <r>
    <n v="1"/>
    <x v="132"/>
    <d v="1899-12-30T00:35:36"/>
    <n v="1014.6067415730336"/>
    <n v="0.9"/>
    <n v="8"/>
    <s v="Run&amp;Bike"/>
    <x v="9"/>
  </r>
  <r>
    <n v="1"/>
    <x v="49"/>
    <d v="1899-12-30T00:35:36"/>
    <n v="1014.6067415730336"/>
    <n v="0.9"/>
    <n v="8"/>
    <s v="Run&amp;Bike"/>
    <x v="9"/>
  </r>
  <r>
    <n v="4"/>
    <x v="1"/>
    <d v="1899-12-30T00:40:08"/>
    <n v="900"/>
    <n v="0.9"/>
    <n v="8"/>
    <s v="Run&amp;Bike"/>
    <x v="9"/>
  </r>
  <r>
    <n v="12"/>
    <x v="2"/>
    <d v="1899-12-30T00:45:07"/>
    <n v="800.5910602142593"/>
    <n v="0.9"/>
    <n v="8"/>
    <s v="Run&amp;Bike"/>
    <x v="9"/>
  </r>
  <r>
    <n v="12"/>
    <x v="133"/>
    <d v="1899-12-30T00:45:07"/>
    <n v="800.5910602142593"/>
    <n v="0.9"/>
    <n v="8"/>
    <s v="Run&amp;Bike"/>
    <x v="9"/>
  </r>
  <r>
    <n v="21"/>
    <x v="36"/>
    <d v="1899-12-30T00:48:49"/>
    <n v="739.91123250256044"/>
    <n v="0.9"/>
    <n v="8"/>
    <s v="Run&amp;Bike"/>
    <x v="9"/>
  </r>
  <r>
    <n v="21"/>
    <x v="41"/>
    <d v="1899-12-30T00:48:49"/>
    <n v="739.91123250256044"/>
    <n v="0.9"/>
    <n v="8"/>
    <s v="Run&amp;Bike"/>
    <x v="9"/>
  </r>
  <r>
    <n v="27"/>
    <x v="5"/>
    <d v="1899-12-30T00:51:45"/>
    <n v="697.97101449275351"/>
    <n v="0.9"/>
    <n v="8"/>
    <s v="Run&amp;Bike"/>
    <x v="9"/>
  </r>
  <r>
    <n v="27"/>
    <x v="4"/>
    <d v="1899-12-30T00:51:45"/>
    <n v="697.97101449275351"/>
    <n v="0.9"/>
    <n v="8"/>
    <s v="Run&amp;Bike"/>
    <x v="9"/>
  </r>
  <r>
    <n v="40"/>
    <x v="93"/>
    <d v="1899-12-30T00:55:49"/>
    <n v="647.11854284861136"/>
    <n v="0.9"/>
    <n v="8"/>
    <s v="Run&amp;Bike"/>
    <x v="9"/>
  </r>
  <r>
    <n v="40"/>
    <x v="94"/>
    <d v="1899-12-30T00:55:49"/>
    <n v="647.11854284861136"/>
    <n v="0.9"/>
    <n v="8"/>
    <s v="Run&amp;Bike"/>
    <x v="9"/>
  </r>
  <r>
    <n v="41"/>
    <x v="3"/>
    <d v="1899-12-30T00:57:30"/>
    <n v="628.17391304347814"/>
    <n v="0.9"/>
    <n v="8"/>
    <s v="Run&amp;Bike"/>
    <x v="9"/>
  </r>
  <r>
    <n v="41"/>
    <x v="39"/>
    <d v="1899-12-30T00:57:30"/>
    <n v="628.17391304347814"/>
    <n v="0.9"/>
    <n v="8"/>
    <s v="Run&amp;Bike"/>
    <x v="9"/>
  </r>
  <r>
    <n v="14"/>
    <x v="134"/>
    <d v="1899-12-30T00:39:03"/>
    <n v="940.67434912505348"/>
    <n v="0.8"/>
    <n v="10"/>
    <s v="Course à pied"/>
    <x v="10"/>
  </r>
  <r>
    <n v="15"/>
    <x v="43"/>
    <d v="1899-12-30T00:39:03"/>
    <n v="940.67434912505348"/>
    <n v="0.8"/>
    <n v="10"/>
    <s v="Course à pied"/>
    <x v="10"/>
  </r>
  <r>
    <n v="33"/>
    <x v="50"/>
    <d v="1899-12-30T00:41:55"/>
    <n v="876.34194831013929"/>
    <n v="0.8"/>
    <n v="10"/>
    <s v="Course à pied"/>
    <x v="10"/>
  </r>
  <r>
    <n v="82"/>
    <x v="1"/>
    <d v="1899-12-30T00:45:55"/>
    <n v="800"/>
    <n v="0.8"/>
    <n v="10"/>
    <s v="Course à pied"/>
    <x v="10"/>
  </r>
  <r>
    <n v="561"/>
    <x v="135"/>
    <d v="1899-12-30T01:04:42"/>
    <n v="567.74858320453382"/>
    <n v="0.8"/>
    <n v="10"/>
    <s v="Course à pied"/>
    <x v="10"/>
  </r>
  <r>
    <s v="1=10%"/>
    <x v="0"/>
    <d v="1899-12-30T00:04:16"/>
    <n v="900"/>
    <n v="0.83176895306859189"/>
    <n v="1.5"/>
    <s v="Course à pied"/>
    <x v="11"/>
  </r>
  <r>
    <n v="8"/>
    <x v="87"/>
    <d v="1899-12-30T00:04:37"/>
    <n v="831.76895306859194"/>
    <n v="0.8"/>
    <n v="1.5"/>
    <s v="Course à pied"/>
    <x v="11"/>
  </r>
  <r>
    <s v="1=10%"/>
    <x v="136"/>
    <d v="1899-12-30T00:16:55"/>
    <n v="1000"/>
    <n v="1"/>
    <n v="5"/>
    <s v="Course à pied"/>
    <x v="11"/>
  </r>
  <r>
    <n v="2"/>
    <x v="80"/>
    <d v="1899-12-30T00:17:03"/>
    <n v="992.17986314760515"/>
    <n v="1"/>
    <n v="5"/>
    <s v="Course à pied"/>
    <x v="11"/>
  </r>
  <r>
    <n v="2"/>
    <x v="46"/>
    <d v="1900-01-15T07:40:48"/>
    <n v="1075.8075148319051"/>
    <n v="1"/>
    <n v="16.32"/>
    <s v="Course à pied"/>
    <x v="12"/>
  </r>
  <r>
    <n v="5"/>
    <x v="87"/>
    <d v="1900-01-15T00:43:12"/>
    <n v="1056.6908371786421"/>
    <n v="1"/>
    <n v="16.03"/>
    <s v="Course à pied"/>
    <x v="12"/>
  </r>
  <r>
    <n v="6"/>
    <x v="137"/>
    <d v="1900-01-15T00:43:12"/>
    <n v="1056.6908371786421"/>
    <n v="1"/>
    <n v="16.03"/>
    <s v="Course à pied"/>
    <x v="12"/>
  </r>
  <r>
    <n v="7"/>
    <x v="1"/>
    <d v="1900-01-14T04:04:48"/>
    <n v="1000"/>
    <n v="1"/>
    <n v="15.17"/>
    <s v="Course à pied"/>
    <x v="12"/>
  </r>
  <r>
    <n v="8"/>
    <x v="45"/>
    <d v="1900-01-14T01:12:00"/>
    <n v="992.08965062623599"/>
    <n v="1"/>
    <n v="15.05"/>
    <s v="Course à pied"/>
    <x v="12"/>
  </r>
  <r>
    <n v="9"/>
    <x v="86"/>
    <d v="1900-01-14T00:57:36"/>
    <n v="991.430454845089"/>
    <n v="1"/>
    <n v="15.04"/>
    <s v="Course à pied"/>
    <x v="12"/>
  </r>
  <r>
    <n v="43"/>
    <x v="90"/>
    <d v="1900-01-10T19:12:00"/>
    <n v="777.85102175346083"/>
    <n v="1"/>
    <n v="11.8"/>
    <s v="Course à pied"/>
    <x v="12"/>
  </r>
  <r>
    <n v="45"/>
    <x v="72"/>
    <d v="1900-01-10T16:48:00"/>
    <n v="771.25906394199069"/>
    <n v="1"/>
    <n v="11.7"/>
    <s v="Course à pied"/>
    <x v="12"/>
  </r>
  <r>
    <n v="54"/>
    <x v="64"/>
    <d v="1900-01-10T09:36:00"/>
    <n v="751.48319050758084"/>
    <n v="1"/>
    <n v="11.4"/>
    <s v="Course à pied"/>
    <x v="12"/>
  </r>
  <r>
    <n v="59"/>
    <x v="127"/>
    <d v="1900-01-09T21:36:00"/>
    <n v="718.52340145023072"/>
    <n v="1"/>
    <n v="10.9"/>
    <s v="Course à pied"/>
    <x v="12"/>
  </r>
  <r>
    <n v="70"/>
    <x v="71"/>
    <d v="1900-01-04T04:48:00"/>
    <n v="342.78180619644036"/>
    <n v="1"/>
    <n v="5.2"/>
    <s v="Course à pied"/>
    <x v="12"/>
  </r>
  <r>
    <m/>
    <x v="125"/>
    <m/>
    <n v="0"/>
    <n v="1"/>
    <n v="0"/>
    <s v="Bénévolat"/>
    <x v="13"/>
  </r>
  <r>
    <m/>
    <x v="138"/>
    <m/>
    <n v="0"/>
    <n v="1"/>
    <n v="0"/>
    <s v="Bénévolat"/>
    <x v="13"/>
  </r>
  <r>
    <m/>
    <x v="29"/>
    <m/>
    <n v="0"/>
    <n v="1"/>
    <n v="0"/>
    <s v="Bénévolat"/>
    <x v="13"/>
  </r>
  <r>
    <m/>
    <x v="23"/>
    <m/>
    <n v="0"/>
    <n v="1"/>
    <n v="0"/>
    <s v="Bénévolat"/>
    <x v="13"/>
  </r>
  <r>
    <m/>
    <x v="45"/>
    <m/>
    <n v="0"/>
    <n v="1"/>
    <n v="0"/>
    <s v="Bénévolat"/>
    <x v="13"/>
  </r>
  <r>
    <m/>
    <x v="63"/>
    <m/>
    <n v="0"/>
    <n v="1"/>
    <n v="0"/>
    <s v="Bénévolat"/>
    <x v="13"/>
  </r>
  <r>
    <m/>
    <x v="12"/>
    <m/>
    <n v="0"/>
    <n v="1"/>
    <n v="0"/>
    <s v="Bénévolat"/>
    <x v="13"/>
  </r>
  <r>
    <m/>
    <x v="72"/>
    <m/>
    <n v="0"/>
    <n v="1"/>
    <n v="0"/>
    <s v="Bénévolat"/>
    <x v="13"/>
  </r>
  <r>
    <m/>
    <x v="70"/>
    <m/>
    <n v="0"/>
    <n v="1"/>
    <n v="0"/>
    <s v="Bénévolat"/>
    <x v="13"/>
  </r>
  <r>
    <m/>
    <x v="137"/>
    <m/>
    <n v="0"/>
    <n v="1"/>
    <n v="0"/>
    <s v="Bénévolat"/>
    <x v="13"/>
  </r>
  <r>
    <m/>
    <x v="61"/>
    <m/>
    <n v="0"/>
    <n v="1"/>
    <n v="0"/>
    <s v="Bénévolat"/>
    <x v="13"/>
  </r>
  <r>
    <m/>
    <x v="18"/>
    <m/>
    <n v="0"/>
    <n v="1"/>
    <n v="0"/>
    <s v="Bénévolat"/>
    <x v="13"/>
  </r>
  <r>
    <m/>
    <x v="52"/>
    <m/>
    <n v="0"/>
    <n v="1"/>
    <n v="0"/>
    <s v="Bénévolat"/>
    <x v="13"/>
  </r>
  <r>
    <m/>
    <x v="139"/>
    <m/>
    <n v="0"/>
    <n v="1"/>
    <n v="0"/>
    <s v="Bénévolat"/>
    <x v="13"/>
  </r>
  <r>
    <m/>
    <x v="92"/>
    <m/>
    <n v="0"/>
    <n v="1"/>
    <n v="0"/>
    <s v="Bénévolat"/>
    <x v="13"/>
  </r>
  <r>
    <m/>
    <x v="4"/>
    <m/>
    <n v="0"/>
    <n v="1"/>
    <n v="0"/>
    <s v="Bénévolat"/>
    <x v="13"/>
  </r>
  <r>
    <m/>
    <x v="140"/>
    <m/>
    <n v="0"/>
    <n v="1"/>
    <n v="0"/>
    <s v="Bénévolat"/>
    <x v="13"/>
  </r>
  <r>
    <m/>
    <x v="141"/>
    <m/>
    <n v="0"/>
    <n v="1"/>
    <n v="0"/>
    <s v="Bénévolat"/>
    <x v="13"/>
  </r>
  <r>
    <m/>
    <x v="14"/>
    <m/>
    <n v="0"/>
    <n v="1"/>
    <n v="0"/>
    <s v="Bénévolat"/>
    <x v="13"/>
  </r>
  <r>
    <m/>
    <x v="71"/>
    <m/>
    <n v="0"/>
    <n v="1"/>
    <n v="0"/>
    <s v="Bénévolat"/>
    <x v="13"/>
  </r>
  <r>
    <m/>
    <x v="142"/>
    <m/>
    <n v="0"/>
    <n v="1"/>
    <n v="0"/>
    <s v="Bénévolat"/>
    <x v="13"/>
  </r>
  <r>
    <m/>
    <x v="81"/>
    <m/>
    <n v="0"/>
    <n v="1"/>
    <n v="0"/>
    <s v="Bénévolat"/>
    <x v="13"/>
  </r>
  <r>
    <m/>
    <x v="93"/>
    <m/>
    <n v="0"/>
    <n v="1"/>
    <n v="0"/>
    <s v="Bénévolat"/>
    <x v="13"/>
  </r>
  <r>
    <m/>
    <x v="143"/>
    <m/>
    <n v="0"/>
    <n v="1"/>
    <n v="0"/>
    <s v="Bénévolat"/>
    <x v="13"/>
  </r>
  <r>
    <m/>
    <x v="25"/>
    <m/>
    <n v="0"/>
    <n v="1"/>
    <n v="0"/>
    <s v="Bénévolat"/>
    <x v="13"/>
  </r>
  <r>
    <m/>
    <x v="100"/>
    <m/>
    <n v="0"/>
    <n v="1"/>
    <n v="0"/>
    <s v="Bénévolat"/>
    <x v="13"/>
  </r>
  <r>
    <m/>
    <x v="121"/>
    <m/>
    <n v="0"/>
    <n v="1"/>
    <n v="0"/>
    <s v="Bénévolat"/>
    <x v="13"/>
  </r>
  <r>
    <m/>
    <x v="67"/>
    <m/>
    <n v="0"/>
    <n v="1"/>
    <n v="0"/>
    <s v="Bénévolat"/>
    <x v="13"/>
  </r>
  <r>
    <m/>
    <x v="99"/>
    <m/>
    <n v="0"/>
    <n v="1"/>
    <n v="0"/>
    <s v="Bénévolat"/>
    <x v="13"/>
  </r>
  <r>
    <m/>
    <x v="8"/>
    <m/>
    <n v="0"/>
    <n v="1"/>
    <n v="0"/>
    <s v="Bénévolat"/>
    <x v="13"/>
  </r>
  <r>
    <m/>
    <x v="144"/>
    <m/>
    <n v="0"/>
    <n v="1"/>
    <n v="0"/>
    <s v="Bénévolat"/>
    <x v="13"/>
  </r>
  <r>
    <m/>
    <x v="28"/>
    <m/>
    <n v="0"/>
    <n v="1"/>
    <n v="0"/>
    <s v="Bénévolat"/>
    <x v="13"/>
  </r>
  <r>
    <m/>
    <x v="145"/>
    <m/>
    <n v="0"/>
    <n v="1"/>
    <n v="0"/>
    <s v="Bénévolat"/>
    <x v="13"/>
  </r>
  <r>
    <m/>
    <x v="105"/>
    <m/>
    <n v="0"/>
    <n v="1"/>
    <n v="0"/>
    <s v="Bénévolat"/>
    <x v="13"/>
  </r>
  <r>
    <m/>
    <x v="146"/>
    <m/>
    <n v="0"/>
    <n v="1"/>
    <n v="0"/>
    <s v="Bénévolat"/>
    <x v="13"/>
  </r>
  <r>
    <m/>
    <x v="115"/>
    <m/>
    <n v="0"/>
    <n v="1"/>
    <n v="0"/>
    <s v="Bénévolat"/>
    <x v="13"/>
  </r>
  <r>
    <m/>
    <x v="24"/>
    <m/>
    <n v="0"/>
    <n v="1"/>
    <n v="0"/>
    <s v="Bénévolat"/>
    <x v="13"/>
  </r>
  <r>
    <m/>
    <x v="21"/>
    <m/>
    <n v="0"/>
    <n v="1"/>
    <n v="0"/>
    <s v="Bénévolat"/>
    <x v="13"/>
  </r>
  <r>
    <m/>
    <x v="147"/>
    <m/>
    <n v="0"/>
    <n v="1"/>
    <n v="0"/>
    <s v="Bénévolat"/>
    <x v="13"/>
  </r>
  <r>
    <m/>
    <x v="148"/>
    <m/>
    <n v="0"/>
    <n v="1"/>
    <n v="0"/>
    <s v="Bénévolat"/>
    <x v="13"/>
  </r>
  <r>
    <m/>
    <x v="149"/>
    <m/>
    <n v="0"/>
    <n v="1"/>
    <n v="0"/>
    <s v="Bénévolat"/>
    <x v="13"/>
  </r>
  <r>
    <m/>
    <x v="120"/>
    <m/>
    <n v="0"/>
    <n v="1"/>
    <n v="0"/>
    <s v="Bénévolat"/>
    <x v="13"/>
  </r>
  <r>
    <m/>
    <x v="90"/>
    <m/>
    <n v="0"/>
    <n v="1"/>
    <n v="0"/>
    <s v="Bénévolat"/>
    <x v="13"/>
  </r>
  <r>
    <m/>
    <x v="118"/>
    <m/>
    <n v="0"/>
    <n v="1"/>
    <n v="0"/>
    <s v="Bénévolat"/>
    <x v="13"/>
  </r>
  <r>
    <m/>
    <x v="150"/>
    <m/>
    <n v="0"/>
    <n v="1"/>
    <n v="0"/>
    <s v="Bénévolat"/>
    <x v="13"/>
  </r>
  <r>
    <m/>
    <x v="15"/>
    <m/>
    <n v="0"/>
    <n v="1"/>
    <n v="0"/>
    <s v="Bénévolat"/>
    <x v="13"/>
  </r>
  <r>
    <m/>
    <x v="151"/>
    <m/>
    <n v="0"/>
    <n v="1"/>
    <n v="0"/>
    <s v="Bénévolat"/>
    <x v="13"/>
  </r>
  <r>
    <m/>
    <x v="27"/>
    <m/>
    <n v="0"/>
    <n v="1"/>
    <n v="0"/>
    <s v="Bénévolat"/>
    <x v="13"/>
  </r>
  <r>
    <m/>
    <x v="126"/>
    <m/>
    <n v="0"/>
    <n v="1"/>
    <n v="0"/>
    <s v="Bénévolat"/>
    <x v="13"/>
  </r>
  <r>
    <m/>
    <x v="152"/>
    <m/>
    <n v="0"/>
    <n v="1"/>
    <n v="0"/>
    <s v="Bénévolat"/>
    <x v="13"/>
  </r>
  <r>
    <m/>
    <x v="153"/>
    <m/>
    <n v="0"/>
    <n v="1"/>
    <n v="0"/>
    <s v="Bénévolat"/>
    <x v="13"/>
  </r>
  <r>
    <m/>
    <x v="42"/>
    <m/>
    <n v="0"/>
    <n v="1"/>
    <n v="0"/>
    <s v="Bénévolat"/>
    <x v="13"/>
  </r>
  <r>
    <m/>
    <x v="93"/>
    <m/>
    <n v="0"/>
    <n v="1"/>
    <n v="0"/>
    <s v="Bénévolat"/>
    <x v="13"/>
  </r>
  <r>
    <m/>
    <x v="154"/>
    <m/>
    <n v="0"/>
    <n v="1"/>
    <n v="0"/>
    <s v="Bénévolat"/>
    <x v="13"/>
  </r>
  <r>
    <m/>
    <x v="99"/>
    <m/>
    <n v="0"/>
    <n v="1"/>
    <n v="0"/>
    <s v="Bénévolat"/>
    <x v="13"/>
  </r>
  <r>
    <m/>
    <x v="67"/>
    <m/>
    <n v="0"/>
    <n v="1"/>
    <n v="0"/>
    <s v="Bénévolat"/>
    <x v="13"/>
  </r>
  <r>
    <m/>
    <x v="86"/>
    <m/>
    <n v="0"/>
    <n v="1"/>
    <n v="0"/>
    <s v="Bénévolat"/>
    <x v="13"/>
  </r>
  <r>
    <m/>
    <x v="155"/>
    <m/>
    <n v="0"/>
    <n v="1"/>
    <n v="0"/>
    <s v="Bénévolat"/>
    <x v="13"/>
  </r>
  <r>
    <m/>
    <x v="143"/>
    <m/>
    <n v="0"/>
    <n v="1"/>
    <n v="0"/>
    <s v="Bénévolat"/>
    <x v="13"/>
  </r>
  <r>
    <m/>
    <x v="141"/>
    <m/>
    <n v="0"/>
    <n v="1"/>
    <n v="0"/>
    <s v="Bénévolat"/>
    <x v="13"/>
  </r>
  <r>
    <m/>
    <x v="149"/>
    <m/>
    <n v="0"/>
    <n v="1"/>
    <n v="0"/>
    <s v="Bénévolat"/>
    <x v="13"/>
  </r>
  <r>
    <m/>
    <x v="106"/>
    <m/>
    <n v="0"/>
    <n v="1"/>
    <n v="0"/>
    <s v="Bénévolat"/>
    <x v="13"/>
  </r>
  <r>
    <m/>
    <x v="25"/>
    <m/>
    <n v="0"/>
    <n v="1"/>
    <n v="0"/>
    <s v="Bénévolat"/>
    <x v="13"/>
  </r>
  <r>
    <m/>
    <x v="70"/>
    <m/>
    <n v="0"/>
    <n v="1"/>
    <n v="0"/>
    <s v="Bénévolat"/>
    <x v="13"/>
  </r>
  <r>
    <m/>
    <x v="7"/>
    <m/>
    <n v="0"/>
    <n v="1"/>
    <n v="0"/>
    <s v="Bénévolat"/>
    <x v="13"/>
  </r>
  <r>
    <m/>
    <x v="156"/>
    <m/>
    <n v="0"/>
    <n v="1"/>
    <n v="0"/>
    <s v="Bénévolat"/>
    <x v="13"/>
  </r>
  <r>
    <m/>
    <x v="29"/>
    <m/>
    <n v="0"/>
    <n v="1"/>
    <n v="0"/>
    <s v="Bénévolat"/>
    <x v="13"/>
  </r>
  <r>
    <m/>
    <x v="100"/>
    <m/>
    <n v="0"/>
    <n v="1"/>
    <n v="0"/>
    <s v="Bénévolat"/>
    <x v="13"/>
  </r>
  <r>
    <m/>
    <x v="87"/>
    <m/>
    <n v="0"/>
    <n v="1"/>
    <n v="0"/>
    <s v="Bénévolat"/>
    <x v="13"/>
  </r>
  <r>
    <n v="19"/>
    <x v="16"/>
    <d v="1899-12-30T00:53:05"/>
    <n v="882.26059654631069"/>
    <n v="1"/>
    <n v="15"/>
    <s v="Run&amp;Bike"/>
    <x v="14"/>
  </r>
  <r>
    <n v="19"/>
    <x v="17"/>
    <d v="1899-12-30T00:53:05"/>
    <n v="882.26059654631069"/>
    <n v="1"/>
    <n v="15"/>
    <s v="Run&amp;Bike"/>
    <x v="14"/>
  </r>
  <r>
    <n v="3"/>
    <x v="49"/>
    <d v="1899-12-30T00:49:24"/>
    <n v="948.0431848852902"/>
    <n v="1"/>
    <n v="15"/>
    <s v="Run&amp;Bike"/>
    <x v="14"/>
  </r>
  <r>
    <n v="3"/>
    <x v="48"/>
    <d v="1899-12-30T00:49:24"/>
    <n v="948.0431848852902"/>
    <n v="1"/>
    <n v="15"/>
    <s v="Run&amp;Bike"/>
    <x v="14"/>
  </r>
  <r>
    <n v="7"/>
    <x v="86"/>
    <d v="1899-12-30T00:46:44"/>
    <n v="1002.1398002853068"/>
    <n v="1"/>
    <n v="15"/>
    <s v="Run&amp;Bike"/>
    <x v="14"/>
  </r>
  <r>
    <n v="10"/>
    <x v="157"/>
    <d v="1899-12-30T00:47:39"/>
    <n v="982.8611402588316"/>
    <n v="1"/>
    <n v="15"/>
    <s v="Run&amp;Bike"/>
    <x v="14"/>
  </r>
  <r>
    <n v="10"/>
    <x v="158"/>
    <d v="1899-12-30T00:47:39"/>
    <n v="982.8611402588316"/>
    <n v="1"/>
    <n v="15"/>
    <s v="Run&amp;Bike"/>
    <x v="14"/>
  </r>
  <r>
    <n v="30"/>
    <x v="43"/>
    <d v="1899-12-30T00:56:25"/>
    <n v="830.13293943870019"/>
    <n v="1"/>
    <n v="15"/>
    <s v="Run&amp;Bike"/>
    <x v="14"/>
  </r>
  <r>
    <n v="32"/>
    <x v="131"/>
    <d v="1899-12-30T00:56:38"/>
    <n v="826.95703354914656"/>
    <n v="1"/>
    <n v="15"/>
    <s v="Run&amp;Bike"/>
    <x v="14"/>
  </r>
  <r>
    <n v="32"/>
    <x v="60"/>
    <d v="1899-12-30T00:56:38"/>
    <n v="826.95703354914656"/>
    <n v="1"/>
    <n v="15"/>
    <s v="Run&amp;Bike"/>
    <x v="14"/>
  </r>
  <r>
    <n v="36"/>
    <x v="57"/>
    <d v="1899-12-30T00:56:58"/>
    <n v="822.11819777647759"/>
    <n v="1"/>
    <n v="15"/>
    <s v="Run&amp;Bike"/>
    <x v="14"/>
  </r>
  <r>
    <m/>
    <x v="1"/>
    <d v="1899-12-30T00:46:50"/>
    <n v="1000"/>
    <n v="1"/>
    <n v="15"/>
    <s v="Run&amp;Bike"/>
    <x v="14"/>
  </r>
  <r>
    <n v="9"/>
    <x v="159"/>
    <d v="1899-12-30T00:47:38"/>
    <n v="983.20503848845351"/>
    <n v="1"/>
    <n v="15"/>
    <s v="Run&amp;Bike"/>
    <x v="14"/>
  </r>
  <r>
    <n v="9"/>
    <x v="160"/>
    <d v="1899-12-30T00:47:38"/>
    <n v="983.20503848845351"/>
    <n v="1"/>
    <n v="15"/>
    <s v="Run&amp;Bike"/>
    <x v="14"/>
  </r>
  <r>
    <n v="15"/>
    <x v="50"/>
    <d v="1899-12-30T00:51:54"/>
    <n v="902.37636480411038"/>
    <n v="1"/>
    <n v="15"/>
    <s v="Run&amp;Bike"/>
    <x v="14"/>
  </r>
  <r>
    <n v="15"/>
    <x v="20"/>
    <d v="1899-12-30T00:51:54"/>
    <n v="902.37636480411038"/>
    <n v="1"/>
    <n v="15"/>
    <s v="Run&amp;Bike"/>
    <x v="14"/>
  </r>
  <r>
    <n v="63"/>
    <x v="59"/>
    <d v="1899-12-30T01:07:17"/>
    <n v="696.06143175625459"/>
    <n v="1"/>
    <n v="15"/>
    <s v="Run&amp;Bike"/>
    <x v="14"/>
  </r>
  <r>
    <n v="63"/>
    <x v="2"/>
    <d v="1899-12-30T01:07:17"/>
    <n v="696.06143175625459"/>
    <n v="1"/>
    <n v="15"/>
    <s v="Run&amp;Bike"/>
    <x v="14"/>
  </r>
  <r>
    <n v="1"/>
    <x v="14"/>
    <d v="1899-12-30T00:05:18"/>
    <n v="1062.8930817610062"/>
    <n v="1"/>
    <n v="0.4"/>
    <s v="Natation"/>
    <x v="15"/>
  </r>
  <r>
    <n v="2"/>
    <x v="42"/>
    <d v="1899-12-30T00:05:19"/>
    <n v="1059.5611285266457"/>
    <n v="1"/>
    <n v="0.4"/>
    <s v="Natation"/>
    <x v="15"/>
  </r>
  <r>
    <n v="3"/>
    <x v="100"/>
    <d v="1899-12-30T00:05:38"/>
    <n v="1000"/>
    <n v="1"/>
    <n v="0.4"/>
    <s v="Natation"/>
    <x v="15"/>
  </r>
  <r>
    <n v="4"/>
    <x v="86"/>
    <d v="1899-12-30T00:05:38"/>
    <n v="1000"/>
    <n v="1"/>
    <n v="0.4"/>
    <s v="Natation"/>
    <x v="15"/>
  </r>
  <r>
    <n v="5"/>
    <x v="99"/>
    <d v="1899-12-30T00:05:51"/>
    <n v="962.96296296296305"/>
    <n v="1"/>
    <n v="0.4"/>
    <s v="Natation"/>
    <x v="15"/>
  </r>
  <r>
    <n v="6"/>
    <x v="57"/>
    <d v="1899-12-30T00:05:51"/>
    <n v="962.96296296296305"/>
    <n v="1"/>
    <n v="0.4"/>
    <s v="Natation"/>
    <x v="15"/>
  </r>
  <r>
    <n v="7"/>
    <x v="161"/>
    <d v="1899-12-30T00:05:53"/>
    <n v="957.50708215297448"/>
    <n v="1"/>
    <n v="0.4"/>
    <s v="Natation"/>
    <x v="15"/>
  </r>
  <r>
    <n v="8"/>
    <x v="162"/>
    <d v="1899-12-30T00:05:56"/>
    <n v="949.43820224719093"/>
    <n v="1"/>
    <n v="0.4"/>
    <s v="Natation"/>
    <x v="15"/>
  </r>
  <r>
    <n v="9"/>
    <x v="56"/>
    <d v="1899-12-30T00:06:06"/>
    <n v="923.49726775956287"/>
    <n v="1"/>
    <n v="0.4"/>
    <s v="Natation"/>
    <x v="15"/>
  </r>
  <r>
    <n v="10"/>
    <x v="63"/>
    <d v="1899-12-30T00:06:20"/>
    <n v="889.47368421052624"/>
    <n v="1"/>
    <n v="0.4"/>
    <s v="Natation"/>
    <x v="15"/>
  </r>
  <r>
    <n v="11"/>
    <x v="93"/>
    <d v="1899-12-30T00:06:22"/>
    <n v="884.81675392670172"/>
    <n v="1"/>
    <n v="0.4"/>
    <s v="Natation"/>
    <x v="15"/>
  </r>
  <r>
    <n v="12"/>
    <x v="163"/>
    <d v="1899-12-30T00:06:30"/>
    <n v="866.66666666666652"/>
    <n v="1"/>
    <n v="0.4"/>
    <s v="Natation"/>
    <x v="15"/>
  </r>
  <r>
    <n v="13"/>
    <x v="21"/>
    <d v="1899-12-30T00:06:36"/>
    <n v="853.53535353535347"/>
    <n v="1"/>
    <n v="0.4"/>
    <s v="Natation"/>
    <x v="15"/>
  </r>
  <r>
    <n v="14"/>
    <x v="134"/>
    <d v="1899-12-30T00:06:43"/>
    <n v="838.70967741935476"/>
    <n v="1"/>
    <n v="0.4"/>
    <s v="Natation"/>
    <x v="15"/>
  </r>
  <r>
    <n v="15"/>
    <x v="70"/>
    <d v="1899-12-30T00:06:50"/>
    <n v="824.39024390243901"/>
    <n v="1"/>
    <n v="0.4"/>
    <s v="Natation"/>
    <x v="15"/>
  </r>
  <r>
    <n v="16"/>
    <x v="164"/>
    <d v="1899-12-30T00:06:52"/>
    <n v="820.38834951456306"/>
    <n v="1"/>
    <n v="0.4"/>
    <s v="Natation"/>
    <x v="15"/>
  </r>
  <r>
    <n v="17"/>
    <x v="165"/>
    <d v="1899-12-30T00:06:56"/>
    <n v="812.49999999999989"/>
    <n v="1"/>
    <n v="0.4"/>
    <s v="Natation"/>
    <x v="15"/>
  </r>
  <r>
    <n v="18"/>
    <x v="39"/>
    <d v="1899-12-30T00:06:59"/>
    <n v="806.68257756563241"/>
    <n v="1"/>
    <n v="0.4"/>
    <s v="Natation"/>
    <x v="15"/>
  </r>
  <r>
    <n v="19"/>
    <x v="166"/>
    <d v="1899-12-30T00:07:05"/>
    <n v="795.29411764705867"/>
    <n v="1"/>
    <n v="0.4"/>
    <s v="Natation"/>
    <x v="15"/>
  </r>
  <r>
    <n v="20"/>
    <x v="167"/>
    <d v="1899-12-30T00:07:15"/>
    <n v="777.01149425287338"/>
    <n v="1"/>
    <n v="0.4"/>
    <s v="Natation"/>
    <x v="15"/>
  </r>
  <r>
    <n v="21"/>
    <x v="46"/>
    <d v="1899-12-30T00:07:23"/>
    <n v="762.97968397291197"/>
    <n v="1"/>
    <n v="0.4"/>
    <s v="Natation"/>
    <x v="15"/>
  </r>
  <r>
    <n v="22"/>
    <x v="168"/>
    <d v="1899-12-30T00:07:24"/>
    <n v="761.2612612612611"/>
    <n v="1"/>
    <n v="0.4"/>
    <s v="Natation"/>
    <x v="15"/>
  </r>
  <r>
    <n v="23"/>
    <x v="68"/>
    <d v="1899-12-30T00:07:35"/>
    <n v="742.85714285714289"/>
    <n v="1"/>
    <n v="0.4"/>
    <s v="Natation"/>
    <x v="15"/>
  </r>
  <r>
    <n v="24"/>
    <x v="107"/>
    <d v="1899-12-30T00:07:37"/>
    <n v="739.60612691466088"/>
    <n v="1"/>
    <n v="0.4"/>
    <s v="Natation"/>
    <x v="15"/>
  </r>
  <r>
    <n v="25"/>
    <x v="169"/>
    <d v="1899-12-30T00:07:38"/>
    <n v="737.99126637554593"/>
    <n v="1"/>
    <n v="0.4"/>
    <s v="Natation"/>
    <x v="15"/>
  </r>
  <r>
    <n v="26"/>
    <x v="154"/>
    <d v="1899-12-30T00:08:00"/>
    <n v="704.16666666666663"/>
    <n v="1"/>
    <n v="0.4"/>
    <s v="Natation"/>
    <x v="15"/>
  </r>
  <r>
    <n v="27"/>
    <x v="72"/>
    <d v="1899-12-30T00:08:00"/>
    <n v="704.16666666666663"/>
    <n v="1"/>
    <n v="0.4"/>
    <s v="Natation"/>
    <x v="15"/>
  </r>
  <r>
    <n v="28"/>
    <x v="121"/>
    <d v="1899-12-30T00:08:13"/>
    <n v="685.59837728194714"/>
    <n v="1"/>
    <n v="0.4"/>
    <s v="Natation"/>
    <x v="15"/>
  </r>
  <r>
    <n v="29"/>
    <x v="170"/>
    <d v="1899-12-30T00:08:25"/>
    <n v="669.30693069306938"/>
    <n v="1"/>
    <n v="0.4"/>
    <s v="Natation"/>
    <x v="15"/>
  </r>
  <r>
    <n v="30"/>
    <x v="171"/>
    <d v="1899-12-30T00:08:37"/>
    <n v="653.77176015473879"/>
    <n v="1"/>
    <n v="0.4"/>
    <s v="Natation"/>
    <x v="15"/>
  </r>
  <r>
    <n v="31"/>
    <x v="172"/>
    <d v="1899-12-30T00:10:00"/>
    <n v="563.33333333333337"/>
    <n v="1"/>
    <n v="0.4"/>
    <s v="Natation"/>
    <x v="15"/>
  </r>
  <r>
    <n v="32"/>
    <x v="58"/>
    <d v="1899-12-30T00:10:32"/>
    <n v="534.81012658227849"/>
    <n v="1"/>
    <n v="0.4"/>
    <s v="Natation"/>
    <x v="15"/>
  </r>
  <r>
    <m/>
    <x v="28"/>
    <d v="1899-12-30T03:19:32"/>
    <n v="0"/>
    <m/>
    <n v="42.195"/>
    <s v="Course à pied"/>
    <x v="16"/>
  </r>
  <r>
    <m/>
    <x v="27"/>
    <d v="1899-12-30T00:00:00"/>
    <n v="0"/>
    <m/>
    <n v="42.195"/>
    <s v="Course à pied"/>
    <x v="16"/>
  </r>
  <r>
    <m/>
    <x v="173"/>
    <d v="1899-12-30T00:00:00"/>
    <n v="0"/>
    <m/>
    <n v="42.195"/>
    <s v="Course à pied"/>
    <x v="16"/>
  </r>
  <r>
    <m/>
    <x v="174"/>
    <d v="1899-12-30T00:00:00"/>
    <n v="0"/>
    <m/>
    <n v="21.1"/>
    <s v="Course à pied"/>
    <x v="16"/>
  </r>
  <r>
    <m/>
    <x v="175"/>
    <d v="1899-12-30T00:00:00"/>
    <n v="0"/>
    <m/>
    <n v="21.1"/>
    <s v="Course à pied"/>
    <x v="16"/>
  </r>
  <r>
    <m/>
    <x v="25"/>
    <d v="1899-12-30T00:00:00"/>
    <n v="0"/>
    <m/>
    <n v="21.1"/>
    <s v="Course à pied"/>
    <x v="16"/>
  </r>
  <r>
    <m/>
    <x v="54"/>
    <d v="1899-12-30T00:00:00"/>
    <n v="0"/>
    <m/>
    <n v="21.1"/>
    <s v="Course à pied"/>
    <x v="16"/>
  </r>
  <r>
    <m/>
    <x v="61"/>
    <d v="1899-12-30T00:00:00"/>
    <n v="0"/>
    <m/>
    <n v="42.195"/>
    <s v="Course à pied"/>
    <x v="16"/>
  </r>
  <r>
    <m/>
    <x v="21"/>
    <d v="1899-12-30T00:00:00"/>
    <n v="0"/>
    <m/>
    <n v="21.1"/>
    <s v="Course à pied"/>
    <x v="16"/>
  </r>
  <r>
    <m/>
    <x v="176"/>
    <d v="1899-12-30T00:00:00"/>
    <n v="0"/>
    <m/>
    <n v="21.1"/>
    <s v="Course à pied"/>
    <x v="16"/>
  </r>
  <r>
    <m/>
    <x v="119"/>
    <d v="1899-12-30T00:00:00"/>
    <n v="0"/>
    <m/>
    <n v="21.1"/>
    <s v="Course à pied"/>
    <x v="16"/>
  </r>
  <r>
    <m/>
    <x v="86"/>
    <d v="1899-12-30T00:00:00"/>
    <n v="0"/>
    <m/>
    <n v="21.1"/>
    <s v="Course à pied"/>
    <x v="16"/>
  </r>
  <r>
    <m/>
    <x v="15"/>
    <d v="1899-12-30T00:00:00"/>
    <n v="0"/>
    <m/>
    <n v="21.1"/>
    <s v="Course à pied"/>
    <x v="16"/>
  </r>
  <r>
    <m/>
    <x v="66"/>
    <d v="1899-12-30T00:00:00"/>
    <n v="0"/>
    <m/>
    <n v="21.1"/>
    <s v="Course à pied"/>
    <x v="16"/>
  </r>
  <r>
    <m/>
    <x v="137"/>
    <d v="1899-12-30T00:00:00"/>
    <n v="0"/>
    <m/>
    <n v="21.1"/>
    <s v="Course à pied"/>
    <x v="16"/>
  </r>
  <r>
    <m/>
    <x v="177"/>
    <d v="1899-12-30T00:00:00"/>
    <n v="0"/>
    <m/>
    <n v="21.1"/>
    <s v="Course à pied"/>
    <x v="16"/>
  </r>
  <r>
    <m/>
    <x v="125"/>
    <d v="1899-12-30T00:00:00"/>
    <n v="0"/>
    <m/>
    <n v="21.1"/>
    <s v="Course à pied"/>
    <x v="16"/>
  </r>
  <r>
    <m/>
    <x v="178"/>
    <d v="1899-12-30T00:00:00"/>
    <n v="0"/>
    <m/>
    <n v="21.1"/>
    <s v="Course à pied"/>
    <x v="16"/>
  </r>
  <r>
    <m/>
    <x v="124"/>
    <d v="1899-12-30T00:00:00"/>
    <n v="0"/>
    <m/>
    <n v="21.1"/>
    <s v="Course à pied"/>
    <x v="16"/>
  </r>
  <r>
    <n v="21"/>
    <x v="179"/>
    <d v="1899-12-30T00:38:44"/>
    <n v="1038.6402753872635"/>
    <n v="0.9"/>
    <n v="10"/>
    <s v="Course à pied"/>
    <x v="17"/>
  </r>
  <r>
    <n v="42"/>
    <x v="100"/>
    <d v="1899-12-30T00:40:25"/>
    <n v="995.38144329896909"/>
    <n v="0.9"/>
    <n v="10"/>
    <s v="Course à pied"/>
    <x v="17"/>
  </r>
  <r>
    <n v="117"/>
    <x v="12"/>
    <d v="1899-12-30T00:44:20"/>
    <n v="907.44360902255619"/>
    <n v="0.9"/>
    <n v="10"/>
    <s v="Course à pied"/>
    <x v="17"/>
  </r>
  <r>
    <n v="125"/>
    <x v="1"/>
    <d v="1899-12-30T00:44:42"/>
    <n v="900"/>
    <n v="0.9"/>
    <n v="10"/>
    <s v="Course à pied"/>
    <x v="17"/>
  </r>
  <r>
    <n v="179"/>
    <x v="52"/>
    <d v="1899-12-30T00:46:27"/>
    <n v="866.09257265877284"/>
    <n v="0.9"/>
    <n v="10"/>
    <s v="Course à pied"/>
    <x v="17"/>
  </r>
  <r>
    <n v="228"/>
    <x v="180"/>
    <d v="1899-12-30T00:47:57"/>
    <n v="838.99895724713235"/>
    <n v="0.9"/>
    <n v="10"/>
    <s v="Course à pied"/>
    <x v="17"/>
  </r>
  <r>
    <n v="229"/>
    <x v="181"/>
    <d v="1899-12-30T00:47:57"/>
    <n v="838.99895724713235"/>
    <n v="0.9"/>
    <n v="10"/>
    <s v="Course à pied"/>
    <x v="17"/>
  </r>
  <r>
    <n v="618"/>
    <x v="182"/>
    <d v="1899-12-30T00:57:38"/>
    <n v="698.03354540196642"/>
    <n v="0.9"/>
    <n v="10"/>
    <s v="Course à pied"/>
    <x v="17"/>
  </r>
  <r>
    <n v="694"/>
    <x v="183"/>
    <d v="1899-12-30T00:59:15"/>
    <n v="678.98734177215192"/>
    <n v="0.9"/>
    <n v="10"/>
    <s v="Course à pied"/>
    <x v="17"/>
  </r>
  <r>
    <n v="14"/>
    <x v="46"/>
    <d v="1899-12-30T00:48:26"/>
    <n v="1087.3709566414316"/>
    <n v="0.9"/>
    <n v="12"/>
    <s v="Course à pied"/>
    <x v="18"/>
  </r>
  <r>
    <n v="28"/>
    <x v="184"/>
    <d v="1899-12-30T00:52:10"/>
    <n v="1009.5527156549523"/>
    <n v="0.9"/>
    <n v="12"/>
    <s v="Course à pied"/>
    <x v="18"/>
  </r>
  <r>
    <n v="81"/>
    <x v="63"/>
    <d v="1899-12-30T00:58:23"/>
    <n v="902.05538110191276"/>
    <n v="0.9"/>
    <n v="12"/>
    <s v="Course à pied"/>
    <x v="18"/>
  </r>
  <r>
    <n v="83"/>
    <x v="1"/>
    <d v="1899-12-30T00:58:31"/>
    <n v="900"/>
    <n v="0.9"/>
    <n v="12"/>
    <s v="Course à pied"/>
    <x v="18"/>
  </r>
  <r>
    <n v="358"/>
    <x v="182"/>
    <d v="1899-12-30T01:11:43"/>
    <n v="734.34812921217758"/>
    <n v="0.9"/>
    <n v="12"/>
    <s v="Course à pied"/>
    <x v="1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5">
  <r>
    <n v="1"/>
    <m/>
    <x v="0"/>
    <n v="1009.4904458598727"/>
    <n v="0.9"/>
    <n v="8"/>
    <x v="0"/>
    <x v="0"/>
  </r>
  <r>
    <m/>
    <n v="0.1"/>
    <x v="1"/>
    <n v="900"/>
    <n v="0.9"/>
    <n v="8"/>
    <x v="0"/>
    <x v="0"/>
  </r>
  <r>
    <n v="7"/>
    <s v="Eléonore Hiller"/>
    <x v="2"/>
    <n v="776.91176470588243"/>
    <n v="0.9"/>
    <n v="8"/>
    <x v="0"/>
    <x v="0"/>
  </r>
  <r>
    <n v="7"/>
    <s v="Marie-Louise Hiller"/>
    <x v="2"/>
    <n v="776.91176470588243"/>
    <n v="0.9"/>
    <n v="8"/>
    <x v="0"/>
    <x v="0"/>
  </r>
  <r>
    <n v="8"/>
    <s v="Giada Di Mascio"/>
    <x v="3"/>
    <n v="734.77051460361611"/>
    <n v="0.9"/>
    <n v="8"/>
    <x v="0"/>
    <x v="0"/>
  </r>
  <r>
    <n v="8"/>
    <s v="Eline Gaspard"/>
    <x v="3"/>
    <n v="734.77051460361611"/>
    <n v="0.9"/>
    <n v="8"/>
    <x v="0"/>
    <x v="0"/>
  </r>
  <r>
    <n v="1"/>
    <m/>
    <x v="4"/>
    <n v="1052.7950310559008"/>
    <n v="1"/>
    <n v="16"/>
    <x v="0"/>
    <x v="0"/>
  </r>
  <r>
    <n v="2"/>
    <s v="Mathieu Lombaert"/>
    <x v="5"/>
    <n v="1026.5814266487216"/>
    <n v="1"/>
    <n v="16"/>
    <x v="0"/>
    <x v="0"/>
  </r>
  <r>
    <n v="2"/>
    <s v="Joachim Verstraeten"/>
    <x v="5"/>
    <n v="1026.5814266487216"/>
    <n v="1"/>
    <n v="16"/>
    <x v="0"/>
    <x v="0"/>
  </r>
  <r>
    <n v="3"/>
    <s v="Adrien Petteau"/>
    <x v="6"/>
    <n v="1014.9700598802393"/>
    <n v="1"/>
    <n v="16"/>
    <x v="0"/>
    <x v="0"/>
  </r>
  <r>
    <n v="3"/>
    <s v="Nicolas Van Damme"/>
    <x v="6"/>
    <n v="1014.9700598802393"/>
    <n v="1"/>
    <n v="16"/>
    <x v="0"/>
    <x v="0"/>
  </r>
  <r>
    <s v="5 - 10%"/>
    <s v="Coppé Laszlo"/>
    <x v="7"/>
    <n v="1000"/>
    <n v="1"/>
    <n v="16"/>
    <x v="0"/>
    <x v="0"/>
  </r>
  <r>
    <s v="5 - 10%"/>
    <s v="Thibaut Pairon"/>
    <x v="7"/>
    <n v="1000"/>
    <n v="1"/>
    <n v="16"/>
    <x v="0"/>
    <x v="0"/>
  </r>
  <r>
    <n v="20"/>
    <s v="Fabian Giarra"/>
    <x v="8"/>
    <n v="893.93495458540883"/>
    <n v="1"/>
    <n v="16"/>
    <x v="0"/>
    <x v="0"/>
  </r>
  <r>
    <n v="20"/>
    <s v="François-Xavier Leroy"/>
    <x v="8"/>
    <n v="893.93495458540883"/>
    <n v="1"/>
    <n v="16"/>
    <x v="0"/>
    <x v="0"/>
  </r>
  <r>
    <n v="4"/>
    <s v="Olivier Philippe"/>
    <x v="9"/>
    <n v="1117.052881758764"/>
    <n v="0.8"/>
    <n v="7"/>
    <x v="1"/>
    <x v="1"/>
  </r>
  <r>
    <n v="78"/>
    <s v="Robin Pétré"/>
    <x v="10"/>
    <n v="894.38629876308278"/>
    <n v="0.8"/>
    <n v="7"/>
    <x v="1"/>
    <x v="1"/>
  </r>
  <r>
    <n v="96"/>
    <s v="Simon Benvegnu"/>
    <x v="11"/>
    <n v="866.75887505763035"/>
    <n v="0.8"/>
    <n v="7"/>
    <x v="1"/>
    <x v="1"/>
  </r>
  <r>
    <n v="97"/>
    <s v="Nicolas Leman"/>
    <x v="11"/>
    <n v="866.75887505763035"/>
    <n v="0.8"/>
    <n v="7"/>
    <x v="1"/>
    <x v="1"/>
  </r>
  <r>
    <n v="125"/>
    <s v="Kate Lambrechts"/>
    <x v="12"/>
    <n v="825.28533801580329"/>
    <n v="0.8"/>
    <n v="7"/>
    <x v="1"/>
    <x v="1"/>
  </r>
  <r>
    <n v="126"/>
    <s v="Marc Warnier"/>
    <x v="13"/>
    <n v="824.92321193505927"/>
    <n v="0.8"/>
    <n v="7"/>
    <x v="1"/>
    <x v="1"/>
  </r>
  <r>
    <n v="150"/>
    <s v="Mano Vervloet"/>
    <x v="14"/>
    <n v="803.41880341880346"/>
    <n v="0.8"/>
    <n v="7"/>
    <x v="1"/>
    <x v="1"/>
  </r>
  <r>
    <n v="154"/>
    <s v="Danitza Scatliffe"/>
    <x v="15"/>
    <n v="801.36402387041767"/>
    <n v="0.8"/>
    <n v="7"/>
    <x v="1"/>
    <x v="1"/>
  </r>
  <r>
    <n v="159"/>
    <n v="0.1"/>
    <x v="16"/>
    <n v="800"/>
    <n v="0.8"/>
    <n v="7"/>
    <x v="1"/>
    <x v="1"/>
  </r>
  <r>
    <n v="255"/>
    <s v="Céline Cocq"/>
    <x v="17"/>
    <n v="747.51491053677933"/>
    <n v="0.8"/>
    <n v="7"/>
    <x v="1"/>
    <x v="1"/>
  </r>
  <r>
    <n v="284"/>
    <s v="Guy Vassart Jr"/>
    <x v="18"/>
    <n v="736.96589572716584"/>
    <n v="0.8"/>
    <n v="7"/>
    <x v="1"/>
    <x v="1"/>
  </r>
  <r>
    <n v="305"/>
    <s v="Maxime Fastrez"/>
    <x v="19"/>
    <n v="725.86872586872585"/>
    <n v="0.8"/>
    <n v="7"/>
    <x v="1"/>
    <x v="1"/>
  </r>
  <r>
    <n v="315"/>
    <s v="Marie Mahieu"/>
    <x v="20"/>
    <n v="720.03063960168515"/>
    <n v="0.8"/>
    <n v="7"/>
    <x v="1"/>
    <x v="1"/>
  </r>
  <r>
    <n v="423"/>
    <s v="Thierry Vuye"/>
    <x v="21"/>
    <n v="682.39564428312156"/>
    <n v="0.8"/>
    <n v="7"/>
    <x v="1"/>
    <x v="1"/>
  </r>
  <r>
    <n v="523"/>
    <s v="Simon Délépine"/>
    <x v="22"/>
    <n v="661.04078762306619"/>
    <n v="0.8"/>
    <n v="7"/>
    <x v="1"/>
    <x v="1"/>
  </r>
  <r>
    <n v="678"/>
    <s v="Arthur Du Brulle"/>
    <x v="23"/>
    <n v="626.04062604062608"/>
    <n v="0.8"/>
    <n v="7"/>
    <x v="1"/>
    <x v="1"/>
  </r>
  <r>
    <n v="1401"/>
    <s v="Guy Vassart"/>
    <x v="24"/>
    <n v="508.24547174912135"/>
    <n v="0.8"/>
    <n v="7"/>
    <x v="1"/>
    <x v="1"/>
  </r>
  <r>
    <n v="9"/>
    <s v="Thibault Recourt"/>
    <x v="25"/>
    <n v="727.94800371402039"/>
    <n v="0.7"/>
    <n v="4"/>
    <x v="1"/>
    <x v="2"/>
  </r>
  <r>
    <m/>
    <n v="0.1"/>
    <x v="26"/>
    <n v="700"/>
    <n v="0.7"/>
    <n v="4"/>
    <x v="1"/>
    <x v="2"/>
  </r>
  <r>
    <n v="44"/>
    <s v="Hector Rossignol"/>
    <x v="27"/>
    <n v="634.30420711974102"/>
    <n v="0.7"/>
    <n v="4"/>
    <x v="1"/>
    <x v="2"/>
  </r>
  <r>
    <n v="49"/>
    <s v="Clovis Rossignol"/>
    <x v="28"/>
    <n v="624.20382165605088"/>
    <n v="0.7"/>
    <n v="4"/>
    <x v="1"/>
    <x v="2"/>
  </r>
  <r>
    <n v="51"/>
    <s v="Dennis Di Mascio"/>
    <x v="29"/>
    <n v="621.23613312202838"/>
    <n v="0.7"/>
    <n v="4"/>
    <x v="1"/>
    <x v="2"/>
  </r>
  <r>
    <n v="55"/>
    <s v="Marco Wegnez"/>
    <x v="30"/>
    <n v="616.35220125786168"/>
    <n v="0.7"/>
    <n v="4"/>
    <x v="1"/>
    <x v="2"/>
  </r>
  <r>
    <n v="58"/>
    <s v="Nerea Demuyt"/>
    <x v="31"/>
    <n v="610.11673151750972"/>
    <n v="0.7"/>
    <n v="4"/>
    <x v="1"/>
    <x v="2"/>
  </r>
  <r>
    <n v="63"/>
    <s v="Abel Magnette"/>
    <x v="32"/>
    <n v="606.34184068058778"/>
    <n v="0.7"/>
    <n v="4"/>
    <x v="1"/>
    <x v="2"/>
  </r>
  <r>
    <n v="82"/>
    <s v="Eline Gaspard"/>
    <x v="33"/>
    <n v="593.04084720121023"/>
    <n v="0.7"/>
    <n v="4"/>
    <x v="1"/>
    <x v="2"/>
  </r>
  <r>
    <n v="83"/>
    <s v="François Rossignol"/>
    <x v="34"/>
    <n v="589.91723100075239"/>
    <n v="0.7"/>
    <n v="4"/>
    <x v="1"/>
    <x v="2"/>
  </r>
  <r>
    <n v="96"/>
    <s v="Romain Krokaert"/>
    <x v="35"/>
    <n v="571.42857142857144"/>
    <n v="0.7"/>
    <n v="4"/>
    <x v="1"/>
    <x v="2"/>
  </r>
  <r>
    <n v="98"/>
    <s v="Giada Di Mascio"/>
    <x v="36"/>
    <n v="568.94049346879535"/>
    <n v="0.7"/>
    <n v="4"/>
    <x v="1"/>
    <x v="2"/>
  </r>
  <r>
    <n v="99"/>
    <s v="Valentine Cornu"/>
    <x v="37"/>
    <n v="566.88358640636295"/>
    <n v="0.7"/>
    <n v="4"/>
    <x v="1"/>
    <x v="2"/>
  </r>
  <r>
    <n v="103"/>
    <s v="Marie-Louise Hiller"/>
    <x v="38"/>
    <n v="558.40455840455854"/>
    <n v="0.7"/>
    <n v="4"/>
    <x v="1"/>
    <x v="2"/>
  </r>
  <r>
    <n v="105"/>
    <s v="Yann Schmitz"/>
    <x v="39"/>
    <n v="550.94869992972599"/>
    <n v="0.7"/>
    <n v="4"/>
    <x v="1"/>
    <x v="2"/>
  </r>
  <r>
    <n v="115"/>
    <s v="Milan Horvath"/>
    <x v="40"/>
    <n v="519.20529801324506"/>
    <n v="0.7"/>
    <n v="4"/>
    <x v="1"/>
    <x v="2"/>
  </r>
  <r>
    <n v="16"/>
    <s v="Liévin Crefcoeur"/>
    <x v="41"/>
    <n v="999.36608557844681"/>
    <n v="0.9"/>
    <n v="8"/>
    <x v="1"/>
    <x v="2"/>
  </r>
  <r>
    <n v="48"/>
    <s v="Nathan Boucquey"/>
    <x v="42"/>
    <n v="942.60089686098661"/>
    <n v="0.9"/>
    <n v="8"/>
    <x v="1"/>
    <x v="2"/>
  </r>
  <r>
    <n v="62"/>
    <s v="Matthieu Seha"/>
    <x v="43"/>
    <n v="929.63144963144975"/>
    <n v="0.9"/>
    <n v="8"/>
    <x v="1"/>
    <x v="2"/>
  </r>
  <r>
    <n v="64"/>
    <s v="Cédric Van Muysenwinkel"/>
    <x v="44"/>
    <n v="929.17485265225946"/>
    <n v="0.9"/>
    <n v="8"/>
    <x v="1"/>
    <x v="2"/>
  </r>
  <r>
    <n v="68"/>
    <s v="Nicolas Denoël"/>
    <x v="45"/>
    <n v="925.53816046966722"/>
    <n v="0.9"/>
    <n v="8"/>
    <x v="1"/>
    <x v="2"/>
  </r>
  <r>
    <n v="73"/>
    <s v="Pierre Nisot"/>
    <x v="46"/>
    <n v="921.48075986361425"/>
    <n v="0.9"/>
    <n v="8"/>
    <x v="1"/>
    <x v="2"/>
  </r>
  <r>
    <n v="76"/>
    <s v="Nicolas Van Damme"/>
    <x v="47"/>
    <n v="918.79553181155904"/>
    <n v="0.9"/>
    <n v="8"/>
    <x v="1"/>
    <x v="2"/>
  </r>
  <r>
    <n v="85"/>
    <s v="Martin Hermans"/>
    <x v="48"/>
    <n v="910.83293211362525"/>
    <n v="0.9"/>
    <n v="8"/>
    <x v="1"/>
    <x v="2"/>
  </r>
  <r>
    <n v="100"/>
    <s v="Nicolas Heurion"/>
    <x v="49"/>
    <n v="903.87004300047795"/>
    <n v="0.9"/>
    <n v="8"/>
    <x v="1"/>
    <x v="2"/>
  </r>
  <r>
    <m/>
    <n v="0.1"/>
    <x v="10"/>
    <n v="900"/>
    <n v="0.9"/>
    <n v="8"/>
    <x v="1"/>
    <x v="2"/>
  </r>
  <r>
    <n v="106"/>
    <s v="Mathieu Lombaert"/>
    <x v="10"/>
    <n v="900"/>
    <n v="0.9"/>
    <n v="8"/>
    <x v="1"/>
    <x v="2"/>
  </r>
  <r>
    <n v="123"/>
    <s v="François-Xavier Leroy"/>
    <x v="50"/>
    <n v="889.42172073342715"/>
    <n v="0.9"/>
    <n v="8"/>
    <x v="1"/>
    <x v="2"/>
  </r>
  <r>
    <n v="134"/>
    <s v="fabian Giarra"/>
    <x v="51"/>
    <n v="883.19327731092426"/>
    <n v="0.9"/>
    <n v="8"/>
    <x v="1"/>
    <x v="2"/>
  </r>
  <r>
    <n v="148"/>
    <s v="Simon Benvegnu"/>
    <x v="11"/>
    <n v="872.19917012448138"/>
    <n v="0.9"/>
    <n v="8"/>
    <x v="1"/>
    <x v="2"/>
  </r>
  <r>
    <n v="156"/>
    <s v="Adrien Petteau"/>
    <x v="52"/>
    <n v="868.99402847955912"/>
    <n v="0.9"/>
    <n v="8"/>
    <x v="1"/>
    <x v="2"/>
  </r>
  <r>
    <n v="189"/>
    <s v="Alexandre Chalmagne"/>
    <x v="53"/>
    <n v="857.95918367346928"/>
    <n v="0.9"/>
    <n v="8"/>
    <x v="1"/>
    <x v="2"/>
  </r>
  <r>
    <n v="194"/>
    <s v="Thibaut Saffroy"/>
    <x v="54"/>
    <n v="855.63093622795111"/>
    <n v="0.9"/>
    <n v="8"/>
    <x v="1"/>
    <x v="2"/>
  </r>
  <r>
    <n v="201"/>
    <s v="Philippe Frennet"/>
    <x v="55"/>
    <n v="851.0121457489879"/>
    <n v="0.9"/>
    <n v="8"/>
    <x v="1"/>
    <x v="2"/>
  </r>
  <r>
    <n v="220"/>
    <s v="Olivier De Schutter"/>
    <x v="56"/>
    <n v="843.04812834224606"/>
    <n v="0.9"/>
    <n v="8"/>
    <x v="1"/>
    <x v="2"/>
  </r>
  <r>
    <n v="238"/>
    <s v="Vladimir Guinez Martinez"/>
    <x v="57"/>
    <n v="837.07964601769913"/>
    <n v="0.9"/>
    <n v="8"/>
    <x v="1"/>
    <x v="2"/>
  </r>
  <r>
    <n v="239"/>
    <s v="Brian Charlier"/>
    <x v="58"/>
    <n v="835.96995139195747"/>
    <n v="0.9"/>
    <n v="8"/>
    <x v="1"/>
    <x v="2"/>
  </r>
  <r>
    <n v="255"/>
    <s v="Benoit Ralet"/>
    <x v="59"/>
    <n v="825.03270824247704"/>
    <n v="0.9"/>
    <n v="8"/>
    <x v="1"/>
    <x v="2"/>
  </r>
  <r>
    <n v="307"/>
    <s v="Diego Vermeire"/>
    <x v="60"/>
    <n v="807.08191126279849"/>
    <n v="0.9"/>
    <n v="8"/>
    <x v="1"/>
    <x v="2"/>
  </r>
  <r>
    <n v="316"/>
    <s v="Olivier Jeuniaux"/>
    <x v="61"/>
    <n v="805.70698466780232"/>
    <n v="0.9"/>
    <n v="8"/>
    <x v="1"/>
    <x v="2"/>
  </r>
  <r>
    <n v="323"/>
    <s v="Mano Vervloet"/>
    <x v="62"/>
    <n v="803.6533559898046"/>
    <n v="0.9"/>
    <n v="8"/>
    <x v="1"/>
    <x v="2"/>
  </r>
  <r>
    <n v="326"/>
    <s v="Eloïse Plas"/>
    <x v="63"/>
    <n v="803.31210191082789"/>
    <n v="0.9"/>
    <n v="8"/>
    <x v="1"/>
    <x v="2"/>
  </r>
  <r>
    <n v="328"/>
    <s v="Nathan Jamoulle"/>
    <x v="64"/>
    <n v="802.29007633587798"/>
    <n v="0.9"/>
    <n v="8"/>
    <x v="1"/>
    <x v="2"/>
  </r>
  <r>
    <n v="339"/>
    <s v="José Noceda"/>
    <x v="65"/>
    <n v="799.91543340380554"/>
    <n v="0.9"/>
    <n v="8"/>
    <x v="1"/>
    <x v="2"/>
  </r>
  <r>
    <n v="362"/>
    <s v="Nicolas Leman"/>
    <x v="66"/>
    <n v="791.21706398996241"/>
    <n v="0.9"/>
    <n v="8"/>
    <x v="1"/>
    <x v="2"/>
  </r>
  <r>
    <n v="378"/>
    <s v="Mathieu Baudry"/>
    <x v="67"/>
    <n v="784.97925311203335"/>
    <n v="0.9"/>
    <n v="8"/>
    <x v="1"/>
    <x v="2"/>
  </r>
  <r>
    <n v="407"/>
    <s v="Michel Schoonjans"/>
    <x v="68"/>
    <n v="776.28231432088626"/>
    <n v="0.9"/>
    <n v="8"/>
    <x v="1"/>
    <x v="2"/>
  </r>
  <r>
    <n v="437"/>
    <s v="Eléonore Hiller"/>
    <x v="69"/>
    <n v="765.29126213592224"/>
    <n v="0.9"/>
    <n v="8"/>
    <x v="1"/>
    <x v="2"/>
  </r>
  <r>
    <n v="456"/>
    <s v="Kevin Heylbroeck"/>
    <x v="70"/>
    <n v="760.67551266586236"/>
    <n v="0.9"/>
    <n v="8"/>
    <x v="1"/>
    <x v="2"/>
  </r>
  <r>
    <n v="514"/>
    <s v="Tristan Vandenhouweele"/>
    <x v="71"/>
    <n v="746.86142913541244"/>
    <n v="0.9"/>
    <n v="8"/>
    <x v="1"/>
    <x v="2"/>
  </r>
  <r>
    <n v="540"/>
    <s v="Jérôme Vinas"/>
    <x v="72"/>
    <n v="741.01057579318456"/>
    <n v="0.9"/>
    <n v="8"/>
    <x v="1"/>
    <x v="2"/>
  </r>
  <r>
    <n v="547"/>
    <s v="Nicolas Del Rio"/>
    <x v="73"/>
    <n v="738.40749414519905"/>
    <n v="0.9"/>
    <n v="8"/>
    <x v="1"/>
    <x v="2"/>
  </r>
  <r>
    <n v="582"/>
    <s v="Philippe Crefcoeur"/>
    <x v="74"/>
    <n v="727.05611068408916"/>
    <n v="0.9"/>
    <n v="8"/>
    <x v="1"/>
    <x v="2"/>
  </r>
  <r>
    <n v="616"/>
    <s v="Aurélie Duval"/>
    <x v="75"/>
    <n v="717.95066413662244"/>
    <n v="0.9"/>
    <n v="8"/>
    <x v="1"/>
    <x v="2"/>
  </r>
  <r>
    <n v="688"/>
    <s v="Marie Moreau"/>
    <x v="76"/>
    <n v="695.00367376928739"/>
    <n v="0.9"/>
    <n v="8"/>
    <x v="1"/>
    <x v="2"/>
  </r>
  <r>
    <n v="724"/>
    <s v="Pascal Vandenhouweele"/>
    <x v="77"/>
    <n v="683.45375722543349"/>
    <n v="0.9"/>
    <n v="8"/>
    <x v="1"/>
    <x v="2"/>
  </r>
  <r>
    <n v="727"/>
    <s v="Nesle Verhelst"/>
    <x v="78"/>
    <n v="682.71382172500898"/>
    <n v="0.9"/>
    <n v="8"/>
    <x v="1"/>
    <x v="2"/>
  </r>
  <r>
    <n v="780"/>
    <s v="Alexandre Karkan"/>
    <x v="79"/>
    <n v="670.6132577100318"/>
    <n v="0.9"/>
    <n v="8"/>
    <x v="1"/>
    <x v="2"/>
  </r>
  <r>
    <n v="845"/>
    <s v="Wioletta Walczak"/>
    <x v="80"/>
    <n v="650.99793530626289"/>
    <n v="0.9"/>
    <n v="8"/>
    <x v="1"/>
    <x v="2"/>
  </r>
  <r>
    <n v="869"/>
    <s v="Chantal Becquevort"/>
    <x v="81"/>
    <n v="643.68832936372905"/>
    <n v="0.9"/>
    <n v="8"/>
    <x v="1"/>
    <x v="2"/>
  </r>
  <r>
    <n v="914"/>
    <s v="Natalia Tzimas"/>
    <x v="82"/>
    <n v="626.83896620278335"/>
    <n v="0.9"/>
    <n v="8"/>
    <x v="1"/>
    <x v="2"/>
  </r>
  <r>
    <n v="988"/>
    <s v="Juliette Leroux"/>
    <x v="83"/>
    <n v="586.60465116279067"/>
    <n v="0.9"/>
    <n v="8"/>
    <x v="1"/>
    <x v="2"/>
  </r>
  <r>
    <n v="1"/>
    <n v="0.1"/>
    <x v="84"/>
    <n v="900"/>
    <n v="0.9"/>
    <n v="8"/>
    <x v="0"/>
    <x v="3"/>
  </r>
  <r>
    <n v="2"/>
    <s v="Giada Di Mascio"/>
    <x v="85"/>
    <n v="900"/>
    <n v="0.9"/>
    <n v="8"/>
    <x v="0"/>
    <x v="3"/>
  </r>
  <r>
    <n v="2"/>
    <s v="Louis Janssens"/>
    <x v="85"/>
    <n v="900"/>
    <n v="0.9"/>
    <n v="8"/>
    <x v="0"/>
    <x v="3"/>
  </r>
  <r>
    <n v="5"/>
    <s v="Julia Caligaris"/>
    <x v="86"/>
    <n v="900"/>
    <n v="0.9"/>
    <n v="8"/>
    <x v="0"/>
    <x v="3"/>
  </r>
  <r>
    <n v="5"/>
    <s v="Valentine Cornu"/>
    <x v="86"/>
    <n v="900"/>
    <n v="0.9"/>
    <n v="8"/>
    <x v="0"/>
    <x v="3"/>
  </r>
  <r>
    <n v="2"/>
    <s v="Mathieu Lombaert"/>
    <x v="87"/>
    <n v="1018.2692307692307"/>
    <n v="1"/>
    <n v="15"/>
    <x v="0"/>
    <x v="3"/>
  </r>
  <r>
    <n v="2"/>
    <s v="Joachim Verstraeten"/>
    <x v="87"/>
    <n v="1018.2692307692307"/>
    <n v="1"/>
    <n v="15"/>
    <x v="0"/>
    <x v="3"/>
  </r>
  <r>
    <n v="3"/>
    <s v="Max Romain"/>
    <x v="88"/>
    <n v="1015.3403643336529"/>
    <n v="1"/>
    <n v="15"/>
    <x v="0"/>
    <x v="3"/>
  </r>
  <r>
    <n v="3"/>
    <s v="Adrien Petteau"/>
    <x v="88"/>
    <n v="1015.3403643336529"/>
    <n v="1"/>
    <n v="15"/>
    <x v="0"/>
    <x v="3"/>
  </r>
  <r>
    <n v="4"/>
    <s v="Matthieu Overtus"/>
    <x v="89"/>
    <n v="1012.1057661675694"/>
    <n v="1"/>
    <n v="15"/>
    <x v="0"/>
    <x v="3"/>
  </r>
  <r>
    <n v="4"/>
    <s v="Thomas Calin"/>
    <x v="89"/>
    <n v="1012.1057661675694"/>
    <n v="1"/>
    <n v="15"/>
    <x v="0"/>
    <x v="3"/>
  </r>
  <r>
    <s v="5 - 10%"/>
    <s v="Pierre Nisot"/>
    <x v="90"/>
    <n v="1000"/>
    <n v="1"/>
    <n v="15"/>
    <x v="0"/>
    <x v="3"/>
  </r>
  <r>
    <n v="5"/>
    <s v="Nathan Chantry"/>
    <x v="90"/>
    <n v="1000"/>
    <n v="1"/>
    <n v="15"/>
    <x v="0"/>
    <x v="3"/>
  </r>
  <r>
    <n v="10"/>
    <s v="Laszlo Coppé"/>
    <x v="91"/>
    <n v="968.59756097560989"/>
    <n v="1"/>
    <n v="15"/>
    <x v="0"/>
    <x v="3"/>
  </r>
  <r>
    <n v="10"/>
    <s v="Thibaut Pairon"/>
    <x v="91"/>
    <n v="968.59756097560989"/>
    <n v="1"/>
    <n v="15"/>
    <x v="0"/>
    <x v="3"/>
  </r>
  <r>
    <n v="15"/>
    <s v="Marie Moreau"/>
    <x v="92"/>
    <n v="902.81329923273665"/>
    <n v="1"/>
    <n v="15"/>
    <x v="0"/>
    <x v="3"/>
  </r>
  <r>
    <n v="15"/>
    <s v="Liévin Crefcoeur"/>
    <x v="92"/>
    <n v="902.81329923273665"/>
    <n v="1"/>
    <n v="15"/>
    <x v="0"/>
    <x v="3"/>
  </r>
  <r>
    <n v="29"/>
    <s v="Thierry Vuye"/>
    <x v="93"/>
    <n v="777.15264187866944"/>
    <n v="1"/>
    <n v="15"/>
    <x v="0"/>
    <x v="3"/>
  </r>
  <r>
    <n v="29"/>
    <s v="Van Arenbergh Loic"/>
    <x v="93"/>
    <n v="777.15264187866944"/>
    <n v="1"/>
    <n v="15"/>
    <x v="0"/>
    <x v="3"/>
  </r>
  <r>
    <n v="1"/>
    <s v="Liévin Crefcoeur"/>
    <x v="94"/>
    <n v="1026.9761029411766"/>
    <n v="0.9"/>
    <n v="10"/>
    <x v="1"/>
    <x v="4"/>
  </r>
  <r>
    <n v="6"/>
    <s v="Nathan Boucquey"/>
    <x v="95"/>
    <n v="971.60869565217376"/>
    <n v="0.9"/>
    <n v="10"/>
    <x v="1"/>
    <x v="4"/>
  </r>
  <r>
    <n v="7"/>
    <s v="Tommaso Tulkens"/>
    <x v="96"/>
    <n v="965.31317494600432"/>
    <n v="0.9"/>
    <n v="10"/>
    <x v="1"/>
    <x v="4"/>
  </r>
  <r>
    <n v="8"/>
    <s v="Maxime Pétré"/>
    <x v="97"/>
    <n v="964.896373056995"/>
    <n v="0.9"/>
    <n v="10"/>
    <x v="1"/>
    <x v="4"/>
  </r>
  <r>
    <n v="11"/>
    <n v="0.1"/>
    <x v="98"/>
    <n v="900"/>
    <n v="0.9"/>
    <n v="10"/>
    <x v="1"/>
    <x v="4"/>
  </r>
  <r>
    <n v="18"/>
    <s v="Nicolas Heurion"/>
    <x v="73"/>
    <n v="872.24824355971907"/>
    <n v="0.9"/>
    <n v="10"/>
    <x v="1"/>
    <x v="4"/>
  </r>
  <r>
    <n v="20"/>
    <s v="Martin Hermans"/>
    <x v="99"/>
    <n v="869.87154534838453"/>
    <n v="0.9"/>
    <n v="10"/>
    <x v="1"/>
    <x v="4"/>
  </r>
  <r>
    <n v="28"/>
    <s v="Diego Vermeire"/>
    <x v="75"/>
    <n v="848.08349146110072"/>
    <n v="0.9"/>
    <n v="10"/>
    <x v="1"/>
    <x v="4"/>
  </r>
  <r>
    <n v="31"/>
    <s v="Marc Evrard"/>
    <x v="100"/>
    <n v="836.33982035928148"/>
    <n v="0.9"/>
    <n v="10"/>
    <x v="1"/>
    <x v="4"/>
  </r>
  <r>
    <n v="38"/>
    <s v="Simon Benvegnu"/>
    <x v="101"/>
    <n v="814.69194312796219"/>
    <n v="0.9"/>
    <n v="10"/>
    <x v="1"/>
    <x v="4"/>
  </r>
  <r>
    <n v="39"/>
    <s v="Eloïse Plas"/>
    <x v="102"/>
    <n v="810.84905660377365"/>
    <n v="0.9"/>
    <n v="10"/>
    <x v="1"/>
    <x v="4"/>
  </r>
  <r>
    <n v="44"/>
    <s v="Philippe Frennet"/>
    <x v="103"/>
    <n v="793.29073482428112"/>
    <n v="0.9"/>
    <n v="10"/>
    <x v="1"/>
    <x v="4"/>
  </r>
  <r>
    <n v="48"/>
    <s v="Nathan Jamoulle"/>
    <x v="104"/>
    <n v="776.74661105318046"/>
    <n v="0.9"/>
    <n v="10"/>
    <x v="1"/>
    <x v="4"/>
  </r>
  <r>
    <n v="50"/>
    <s v="Xavier Ernst"/>
    <x v="105"/>
    <n v="775.93750000000011"/>
    <n v="0.9"/>
    <n v="10"/>
    <x v="1"/>
    <x v="4"/>
  </r>
  <r>
    <n v="52"/>
    <s v="Marine Lewuillion"/>
    <x v="106"/>
    <n v="773.25259515570951"/>
    <n v="0.9"/>
    <n v="10"/>
    <x v="1"/>
    <x v="4"/>
  </r>
  <r>
    <n v="64"/>
    <s v="Eléonore Hiller"/>
    <x v="107"/>
    <n v="736.30971993410219"/>
    <n v="0.9"/>
    <n v="10"/>
    <x v="1"/>
    <x v="4"/>
  </r>
  <r>
    <n v="65"/>
    <s v="Nicolas Leman"/>
    <x v="108"/>
    <n v="735.82482713203831"/>
    <n v="0.9"/>
    <n v="10"/>
    <x v="1"/>
    <x v="4"/>
  </r>
  <r>
    <m/>
    <n v="0.1"/>
    <x v="109"/>
    <n v="900"/>
    <n v="0.9"/>
    <n v="8"/>
    <x v="0"/>
    <x v="5"/>
  </r>
  <r>
    <n v="4"/>
    <s v="Sébastien Dawans"/>
    <x v="110"/>
    <n v="795.73901464713697"/>
    <n v="0.9"/>
    <n v="8"/>
    <x v="0"/>
    <x v="5"/>
  </r>
  <r>
    <n v="4"/>
    <s v="Eléonore Hiller"/>
    <x v="110"/>
    <n v="795.73901464713697"/>
    <n v="0.9"/>
    <n v="8"/>
    <x v="0"/>
    <x v="5"/>
  </r>
  <r>
    <n v="5"/>
    <s v="Abel Magnette"/>
    <x v="111"/>
    <n v="754.5454545454545"/>
    <n v="0.9"/>
    <n v="8"/>
    <x v="0"/>
    <x v="5"/>
  </r>
  <r>
    <n v="5"/>
    <s v="Milan Horvath"/>
    <x v="111"/>
    <n v="754.5454545454545"/>
    <n v="0.9"/>
    <n v="8"/>
    <x v="0"/>
    <x v="5"/>
  </r>
  <r>
    <n v="7"/>
    <s v="Dennis Di Mascio"/>
    <x v="112"/>
    <n v="744.6728971962616"/>
    <n v="0.9"/>
    <n v="8"/>
    <x v="0"/>
    <x v="5"/>
  </r>
  <r>
    <n v="7"/>
    <s v="Emma Di Mascio"/>
    <x v="112"/>
    <n v="744.6728971962616"/>
    <n v="0.9"/>
    <n v="8"/>
    <x v="0"/>
    <x v="5"/>
  </r>
  <r>
    <n v="8"/>
    <s v="Yorck Wurms"/>
    <x v="113"/>
    <n v="726.56534954407289"/>
    <n v="0.9"/>
    <n v="8"/>
    <x v="0"/>
    <x v="5"/>
  </r>
  <r>
    <n v="8"/>
    <s v="Youri Wurms"/>
    <x v="113"/>
    <n v="726.56534954407289"/>
    <n v="0.9"/>
    <n v="8"/>
    <x v="0"/>
    <x v="5"/>
  </r>
  <r>
    <n v="9"/>
    <s v="Eline Gaspard"/>
    <x v="114"/>
    <n v="722.61185006045946"/>
    <n v="0.9"/>
    <n v="8"/>
    <x v="0"/>
    <x v="5"/>
  </r>
  <r>
    <n v="9"/>
    <s v="Marie-Louise Hiller"/>
    <x v="114"/>
    <n v="722.61185006045946"/>
    <n v="0.9"/>
    <n v="8"/>
    <x v="0"/>
    <x v="5"/>
  </r>
  <r>
    <n v="10"/>
    <s v="Clovis Rossignol"/>
    <x v="115"/>
    <n v="718.26923076923072"/>
    <n v="0.9"/>
    <n v="8"/>
    <x v="0"/>
    <x v="5"/>
  </r>
  <r>
    <n v="10"/>
    <s v="Hector Rossignol"/>
    <x v="115"/>
    <n v="718.26923076923072"/>
    <n v="0.9"/>
    <n v="8"/>
    <x v="0"/>
    <x v="5"/>
  </r>
  <r>
    <n v="12"/>
    <s v="Natalia Tzimas"/>
    <x v="116"/>
    <n v="677.93533749290975"/>
    <n v="0.9"/>
    <n v="8"/>
    <x v="0"/>
    <x v="5"/>
  </r>
  <r>
    <n v="12"/>
    <s v="Giada Di Mascio"/>
    <x v="116"/>
    <n v="677.93533749290975"/>
    <n v="0.9"/>
    <n v="8"/>
    <x v="0"/>
    <x v="5"/>
  </r>
  <r>
    <n v="13"/>
    <s v="Julia Caligaris"/>
    <x v="117"/>
    <n v="670.70707070707067"/>
    <n v="0.9"/>
    <n v="8"/>
    <x v="0"/>
    <x v="5"/>
  </r>
  <r>
    <n v="13"/>
    <s v="Lucie Pirklova"/>
    <x v="117"/>
    <n v="670.70707070707067"/>
    <n v="0.9"/>
    <n v="8"/>
    <x v="0"/>
    <x v="5"/>
  </r>
  <r>
    <n v="15"/>
    <s v="Jasper Carlsen"/>
    <x v="118"/>
    <n v="659.96686913307565"/>
    <n v="0.9"/>
    <n v="8"/>
    <x v="0"/>
    <x v="5"/>
  </r>
  <r>
    <n v="15"/>
    <s v="Yannick Wurms"/>
    <x v="118"/>
    <n v="659.96686913307565"/>
    <n v="0.9"/>
    <n v="8"/>
    <x v="0"/>
    <x v="5"/>
  </r>
  <r>
    <n v="1"/>
    <s v="Philippe Colson"/>
    <x v="119"/>
    <n v="1023.8948626045401"/>
    <n v="1"/>
    <n v="16"/>
    <x v="0"/>
    <x v="5"/>
  </r>
  <r>
    <n v="1"/>
    <s v="Nicolas Van Damme"/>
    <x v="119"/>
    <n v="1023.8948626045401"/>
    <n v="1"/>
    <n v="16"/>
    <x v="0"/>
    <x v="5"/>
  </r>
  <r>
    <n v="2"/>
    <s v="Mathieu Lombaert"/>
    <x v="120"/>
    <n v="1016.3059590868664"/>
    <n v="1"/>
    <n v="16"/>
    <x v="0"/>
    <x v="5"/>
  </r>
  <r>
    <n v="2"/>
    <s v="Joachim Verstraeten"/>
    <x v="120"/>
    <n v="1016.3059590868664"/>
    <n v="1"/>
    <n v="16"/>
    <x v="0"/>
    <x v="5"/>
  </r>
  <r>
    <m/>
    <n v="0.1"/>
    <x v="121"/>
    <n v="1000"/>
    <n v="1"/>
    <n v="16"/>
    <x v="0"/>
    <x v="5"/>
  </r>
  <r>
    <n v="6"/>
    <s v="Laszlo Coppé"/>
    <x v="122"/>
    <n v="997.96215429403185"/>
    <n v="1"/>
    <n v="16"/>
    <x v="0"/>
    <x v="5"/>
  </r>
  <r>
    <n v="6"/>
    <s v="Thibaut Pairon"/>
    <x v="122"/>
    <n v="997.96215429403185"/>
    <n v="1"/>
    <n v="16"/>
    <x v="0"/>
    <x v="5"/>
  </r>
  <r>
    <n v="7"/>
    <s v="Bilal Ghomraoui"/>
    <x v="123"/>
    <n v="996.51162790697663"/>
    <n v="1"/>
    <n v="16"/>
    <x v="0"/>
    <x v="5"/>
  </r>
  <r>
    <n v="7"/>
    <s v="Louis Bouillet"/>
    <x v="123"/>
    <n v="996.51162790697663"/>
    <n v="1"/>
    <n v="16"/>
    <x v="0"/>
    <x v="5"/>
  </r>
  <r>
    <n v="8"/>
    <s v="Mathieu Seha"/>
    <x v="124"/>
    <n v="973.03434572807271"/>
    <n v="1"/>
    <n v="16"/>
    <x v="0"/>
    <x v="5"/>
  </r>
  <r>
    <n v="8"/>
    <s v="Adrien Petteau"/>
    <x v="124"/>
    <n v="973.03434572807271"/>
    <n v="1"/>
    <n v="16"/>
    <x v="0"/>
    <x v="5"/>
  </r>
  <r>
    <n v="15"/>
    <s v="François Thirifays"/>
    <x v="125"/>
    <n v="932.02827623708538"/>
    <n v="1"/>
    <n v="16"/>
    <x v="0"/>
    <x v="5"/>
  </r>
  <r>
    <n v="15"/>
    <s v="Arthur Du Brulle"/>
    <x v="125"/>
    <n v="932.02827623708538"/>
    <n v="1"/>
    <n v="16"/>
    <x v="0"/>
    <x v="5"/>
  </r>
  <r>
    <n v="34"/>
    <s v="Marc Warnier"/>
    <x v="126"/>
    <n v="808.29992926196644"/>
    <n v="1"/>
    <n v="16"/>
    <x v="0"/>
    <x v="5"/>
  </r>
  <r>
    <n v="34"/>
    <s v="Kate Lambrechts"/>
    <x v="126"/>
    <n v="808.29992926196644"/>
    <n v="1"/>
    <n v="16"/>
    <x v="0"/>
    <x v="5"/>
  </r>
  <r>
    <n v="42"/>
    <s v="François Stockmans"/>
    <x v="127"/>
    <n v="667.05584744113639"/>
    <n v="1"/>
    <n v="16"/>
    <x v="0"/>
    <x v="5"/>
  </r>
  <r>
    <n v="42"/>
    <s v="Thierry Vuye"/>
    <x v="127"/>
    <n v="667.05584744113639"/>
    <n v="1"/>
    <n v="16"/>
    <x v="0"/>
    <x v="5"/>
  </r>
  <r>
    <n v="3"/>
    <n v="0.1"/>
    <x v="128"/>
    <n v="1000"/>
    <n v="1"/>
    <m/>
    <x v="2"/>
    <x v="6"/>
  </r>
  <r>
    <n v="9"/>
    <s v="Sébastien Remy"/>
    <x v="129"/>
    <n v="787.87878787878788"/>
    <n v="1"/>
    <n v="3.12"/>
    <x v="2"/>
    <x v="6"/>
  </r>
  <r>
    <n v="9"/>
    <s v="Aurélien Lauwers"/>
    <x v="129"/>
    <n v="787.87878787878788"/>
    <n v="1"/>
    <n v="3.12"/>
    <x v="2"/>
    <x v="6"/>
  </r>
  <r>
    <n v="9"/>
    <s v="Michel Schoonjans"/>
    <x v="129"/>
    <n v="787.87878787878788"/>
    <n v="1"/>
    <n v="3.12"/>
    <x v="2"/>
    <x v="6"/>
  </r>
  <r>
    <n v="9"/>
    <s v="Guy Vassart"/>
    <x v="129"/>
    <n v="787.87878787878788"/>
    <n v="1"/>
    <n v="3.12"/>
    <x v="2"/>
    <x v="6"/>
  </r>
  <r>
    <n v="9"/>
    <s v="Maxime Pétré"/>
    <x v="129"/>
    <n v="787.87878787878788"/>
    <n v="1"/>
    <n v="3.12"/>
    <x v="2"/>
    <x v="6"/>
  </r>
  <r>
    <n v="15"/>
    <s v="Fred Mlanao"/>
    <x v="130"/>
    <n v="707.07070707070704"/>
    <n v="1"/>
    <n v="2.33"/>
    <x v="2"/>
    <x v="6"/>
  </r>
  <r>
    <n v="15"/>
    <s v="Philippe Angellier"/>
    <x v="130"/>
    <n v="707.07070707070704"/>
    <n v="1"/>
    <n v="2.33"/>
    <x v="2"/>
    <x v="6"/>
  </r>
  <r>
    <n v="15"/>
    <s v="Vladimir Guinez Martinez"/>
    <x v="130"/>
    <n v="707.07070707070704"/>
    <n v="1"/>
    <n v="2.33"/>
    <x v="2"/>
    <x v="6"/>
  </r>
  <r>
    <n v="15"/>
    <s v="José Noceda"/>
    <x v="130"/>
    <n v="707.07070707070704"/>
    <n v="1"/>
    <n v="2.33"/>
    <x v="2"/>
    <x v="6"/>
  </r>
  <r>
    <n v="15"/>
    <s v="Marie Moreau"/>
    <x v="130"/>
    <n v="707.07070707070704"/>
    <n v="1"/>
    <n v="2.33"/>
    <x v="2"/>
    <x v="6"/>
  </r>
  <r>
    <n v="15"/>
    <s v="Danitza Scatliffe"/>
    <x v="130"/>
    <n v="707.07070707070704"/>
    <n v="1"/>
    <n v="2.33"/>
    <x v="2"/>
    <x v="6"/>
  </r>
  <r>
    <n v="2"/>
    <s v="Agnès Lambert"/>
    <x v="131"/>
    <n v="671.71717171717171"/>
    <n v="1"/>
    <n v="2.66"/>
    <x v="2"/>
    <x v="6"/>
  </r>
  <r>
    <n v="2"/>
    <s v="Wioletta Walczak"/>
    <x v="131"/>
    <n v="671.71717171717171"/>
    <n v="1"/>
    <n v="2.66"/>
    <x v="2"/>
    <x v="6"/>
  </r>
  <r>
    <n v="2"/>
    <s v="Valentine Cornu"/>
    <x v="131"/>
    <n v="671.71717171717171"/>
    <n v="1"/>
    <n v="2.66"/>
    <x v="2"/>
    <x v="6"/>
  </r>
  <r>
    <n v="2"/>
    <s v="Céline Cocq"/>
    <x v="131"/>
    <n v="671.71717171717171"/>
    <n v="1"/>
    <n v="2.66"/>
    <x v="2"/>
    <x v="6"/>
  </r>
  <r>
    <n v="2"/>
    <s v="Aurélie Duval"/>
    <x v="131"/>
    <n v="671.71717171717171"/>
    <n v="1"/>
    <n v="2.66"/>
    <x v="2"/>
    <x v="6"/>
  </r>
  <r>
    <n v="1"/>
    <m/>
    <x v="132"/>
    <n v="1007.7064220183486"/>
    <n v="0.8"/>
    <n v="5"/>
    <x v="1"/>
    <x v="7"/>
  </r>
  <r>
    <n v="8"/>
    <s v="Thibault Recourt"/>
    <x v="133"/>
    <n v="913.05070656691601"/>
    <n v="0.8"/>
    <n v="5"/>
    <x v="1"/>
    <x v="7"/>
  </r>
  <r>
    <n v="12"/>
    <n v="0.1"/>
    <x v="134"/>
    <n v="800"/>
    <n v="0.8"/>
    <n v="5"/>
    <x v="1"/>
    <x v="7"/>
  </r>
  <r>
    <n v="22"/>
    <s v="Hector Rossignol"/>
    <x v="135"/>
    <n v="687.78960551033185"/>
    <n v="0.8"/>
    <n v="5"/>
    <x v="1"/>
    <x v="7"/>
  </r>
  <r>
    <n v="23"/>
    <s v="Lucie Pirklova"/>
    <x v="136"/>
    <n v="684.78802992518695"/>
    <n v="0.8"/>
    <n v="5"/>
    <x v="1"/>
    <x v="7"/>
  </r>
  <r>
    <n v="24"/>
    <s v="Natalia Tzimas"/>
    <x v="112"/>
    <n v="684.36137071651081"/>
    <n v="0.8"/>
    <n v="5"/>
    <x v="1"/>
    <x v="7"/>
  </r>
  <r>
    <n v="36"/>
    <s v="Ludovic Masset"/>
    <x v="137"/>
    <n v="632.71889400921657"/>
    <n v="0.8"/>
    <n v="5"/>
    <x v="1"/>
    <x v="7"/>
  </r>
  <r>
    <n v="37"/>
    <s v="Clovis Rossignol"/>
    <x v="138"/>
    <n v="628.01600914808466"/>
    <n v="0.8"/>
    <n v="5"/>
    <x v="1"/>
    <x v="7"/>
  </r>
  <r>
    <n v="40"/>
    <s v="Giada Di Mascio"/>
    <x v="139"/>
    <n v="618.12042768711308"/>
    <n v="0.8"/>
    <n v="5"/>
    <x v="1"/>
    <x v="7"/>
  </r>
  <r>
    <n v="51"/>
    <s v="Céline Agelou"/>
    <x v="140"/>
    <n v="576.58792650918633"/>
    <n v="0.8"/>
    <n v="5"/>
    <x v="1"/>
    <x v="7"/>
  </r>
  <r>
    <n v="88"/>
    <s v="Giorgio Fioretti"/>
    <x v="141"/>
    <n v="487.74422735346354"/>
    <n v="0.8"/>
    <n v="5"/>
    <x v="1"/>
    <x v="7"/>
  </r>
  <r>
    <n v="1"/>
    <m/>
    <x v="142"/>
    <n v="1093.5822637106185"/>
    <n v="0.9"/>
    <n v="12"/>
    <x v="1"/>
    <x v="7"/>
  </r>
  <r>
    <n v="2"/>
    <s v="Olivier Philippe"/>
    <x v="143"/>
    <n v="1076.4165390505361"/>
    <n v="0.9"/>
    <n v="12"/>
    <x v="1"/>
    <x v="7"/>
  </r>
  <r>
    <n v="10"/>
    <s v="Maxime Pétré"/>
    <x v="144"/>
    <n v="1018.3266932270917"/>
    <n v="0.9"/>
    <n v="12"/>
    <x v="1"/>
    <x v="7"/>
  </r>
  <r>
    <n v="13"/>
    <s v="Louis Bouillet"/>
    <x v="145"/>
    <n v="997.37495565803476"/>
    <n v="0.9"/>
    <n v="12"/>
    <x v="1"/>
    <x v="7"/>
  </r>
  <r>
    <n v="17"/>
    <s v="Nicolas Van Damme"/>
    <x v="146"/>
    <n v="992.44617013766333"/>
    <n v="0.9"/>
    <n v="12"/>
    <x v="1"/>
    <x v="7"/>
  </r>
  <r>
    <n v="22"/>
    <s v="Antoine Dille"/>
    <x v="147"/>
    <n v="983.07692307692321"/>
    <n v="0.9"/>
    <n v="12"/>
    <x v="1"/>
    <x v="7"/>
  </r>
  <r>
    <n v="30"/>
    <s v="Cédric Van Muysenwinkel"/>
    <x v="5"/>
    <n v="946.02960969044432"/>
    <n v="0.9"/>
    <n v="12"/>
    <x v="1"/>
    <x v="7"/>
  </r>
  <r>
    <n v="34"/>
    <s v="Fabian Giarra"/>
    <x v="148"/>
    <n v="943.17343173431755"/>
    <n v="0.9"/>
    <n v="12"/>
    <x v="1"/>
    <x v="7"/>
  </r>
  <r>
    <n v="49"/>
    <s v="Arthur Du Brulle"/>
    <x v="107"/>
    <n v="926.39209225700165"/>
    <n v="0.9"/>
    <n v="12"/>
    <x v="1"/>
    <x v="7"/>
  </r>
  <r>
    <n v="65"/>
    <n v="0.1"/>
    <x v="149"/>
    <n v="900"/>
    <n v="0.9"/>
    <n v="12"/>
    <x v="1"/>
    <x v="7"/>
  </r>
  <r>
    <n v="74"/>
    <s v="Joachim Sacrez"/>
    <x v="150"/>
    <n v="880.55120576260572"/>
    <n v="0.9"/>
    <n v="12"/>
    <x v="1"/>
    <x v="7"/>
  </r>
  <r>
    <n v="104"/>
    <s v="Ivan Lebrun"/>
    <x v="151"/>
    <n v="856.93386162755269"/>
    <n v="0.9"/>
    <n v="12"/>
    <x v="1"/>
    <x v="7"/>
  </r>
  <r>
    <n v="106"/>
    <s v="Xavier Massart"/>
    <x v="152"/>
    <n v="854.32999088422969"/>
    <n v="0.9"/>
    <n v="12"/>
    <x v="1"/>
    <x v="7"/>
  </r>
  <r>
    <n v="108"/>
    <s v="Robin Pétré"/>
    <x v="153"/>
    <n v="852.00000000000011"/>
    <n v="0.9"/>
    <n v="12"/>
    <x v="1"/>
    <x v="7"/>
  </r>
  <r>
    <n v="109"/>
    <s v="Philippe Frennet"/>
    <x v="154"/>
    <n v="851.74189639503174"/>
    <n v="0.9"/>
    <n v="12"/>
    <x v="1"/>
    <x v="7"/>
  </r>
  <r>
    <n v="122"/>
    <s v="Olivier Jeuniaux"/>
    <x v="155"/>
    <n v="841.29263913824047"/>
    <n v="0.9"/>
    <n v="12"/>
    <x v="1"/>
    <x v="7"/>
  </r>
  <r>
    <n v="129"/>
    <s v="Marc Evrad"/>
    <x v="156"/>
    <n v="835.29411764705878"/>
    <n v="0.9"/>
    <n v="12"/>
    <x v="1"/>
    <x v="7"/>
  </r>
  <r>
    <n v="134"/>
    <s v="Simon Délépine"/>
    <x v="157"/>
    <n v="828.15905743740791"/>
    <n v="0.9"/>
    <n v="12"/>
    <x v="1"/>
    <x v="7"/>
  </r>
  <r>
    <n v="168"/>
    <s v="Mano Vervloet"/>
    <x v="158"/>
    <n v="796.03624009060013"/>
    <n v="0.9"/>
    <n v="12"/>
    <x v="1"/>
    <x v="7"/>
  </r>
  <r>
    <n v="179"/>
    <s v="Marc Warnier"/>
    <x v="159"/>
    <n v="782.95739348370921"/>
    <n v="0.9"/>
    <n v="12"/>
    <x v="1"/>
    <x v="7"/>
  </r>
  <r>
    <n v="194"/>
    <s v="José Noceda"/>
    <x v="160"/>
    <n v="770.72368421052636"/>
    <n v="0.9"/>
    <n v="12"/>
    <x v="1"/>
    <x v="7"/>
  </r>
  <r>
    <n v="196"/>
    <s v="Damien Janssens"/>
    <x v="161"/>
    <n v="769.87951807228922"/>
    <n v="0.9"/>
    <n v="12"/>
    <x v="1"/>
    <x v="7"/>
  </r>
  <r>
    <n v="216"/>
    <s v="Danitza Scatliffe"/>
    <x v="162"/>
    <n v="760.50852042196391"/>
    <n v="0.9"/>
    <n v="12"/>
    <x v="1"/>
    <x v="7"/>
  </r>
  <r>
    <n v="238"/>
    <s v="Vladimir Guinez Martinez"/>
    <x v="163"/>
    <n v="742.04275534441808"/>
    <n v="0.9"/>
    <n v="12"/>
    <x v="1"/>
    <x v="7"/>
  </r>
  <r>
    <n v="246"/>
    <s v="Kate Lambrechts"/>
    <x v="164"/>
    <n v="738.34033613445388"/>
    <n v="0.9"/>
    <n v="12"/>
    <x v="1"/>
    <x v="7"/>
  </r>
  <r>
    <n v="309"/>
    <s v="Céline Cocq"/>
    <x v="165"/>
    <n v="694.56521739130449"/>
    <n v="0.9"/>
    <n v="12"/>
    <x v="1"/>
    <x v="7"/>
  </r>
  <r>
    <n v="328"/>
    <s v="Dennis Di Mascio"/>
    <x v="166"/>
    <n v="683.25637910085061"/>
    <n v="0.9"/>
    <n v="12"/>
    <x v="1"/>
    <x v="7"/>
  </r>
  <r>
    <n v="361"/>
    <s v="Thierry Vuye"/>
    <x v="167"/>
    <n v="659.84510678244544"/>
    <n v="0.9"/>
    <n v="12"/>
    <x v="1"/>
    <x v="7"/>
  </r>
  <r>
    <n v="377"/>
    <s v="Maxime Fastrez"/>
    <x v="168"/>
    <n v="657.68421052631584"/>
    <n v="0.9"/>
    <n v="12"/>
    <x v="1"/>
    <x v="7"/>
  </r>
  <r>
    <n v="378"/>
    <s v="Pauline Jacquin"/>
    <x v="169"/>
    <n v="657.53040224508879"/>
    <n v="0.9"/>
    <n v="12"/>
    <x v="1"/>
    <x v="7"/>
  </r>
  <r>
    <n v="445"/>
    <s v="Allison Baete"/>
    <x v="170"/>
    <n v="622.0353982300885"/>
    <n v="0.9"/>
    <n v="12"/>
    <x v="1"/>
    <x v="7"/>
  </r>
  <r>
    <n v="508"/>
    <s v="Fanny Schrurs"/>
    <x v="171"/>
    <n v="585.99416423509797"/>
    <n v="0.9"/>
    <n v="12"/>
    <x v="1"/>
    <x v="7"/>
  </r>
  <r>
    <n v="638"/>
    <s v="Florence Collard"/>
    <x v="172"/>
    <n v="509.34782608695656"/>
    <n v="0.9"/>
    <n v="12"/>
    <x v="1"/>
    <x v="7"/>
  </r>
  <r>
    <n v="11"/>
    <s v="Nicolas Denoël"/>
    <x v="173"/>
    <n v="1148.8783943329395"/>
    <n v="1.1000000000000001"/>
    <n v="28"/>
    <x v="3"/>
    <x v="8"/>
  </r>
  <r>
    <n v="22"/>
    <n v="0.1"/>
    <x v="174"/>
    <n v="1100"/>
    <n v="1.1000000000000001"/>
    <n v="28"/>
    <x v="3"/>
    <x v="8"/>
  </r>
  <r>
    <n v="49"/>
    <s v="Haytem Ben Salem"/>
    <x v="175"/>
    <n v="1017.0166270783847"/>
    <n v="1.1000000000000001"/>
    <n v="28"/>
    <x v="3"/>
    <x v="8"/>
  </r>
  <r>
    <n v="50"/>
    <s v="Adrien Petteau"/>
    <x v="176"/>
    <n v="1016.9200076002279"/>
    <n v="1.1000000000000001"/>
    <n v="28"/>
    <x v="3"/>
    <x v="8"/>
  </r>
  <r>
    <n v="81"/>
    <s v="Michel Schoonjans"/>
    <x v="177"/>
    <n v="955.5525798964469"/>
    <n v="1.1000000000000001"/>
    <n v="28"/>
    <x v="3"/>
    <x v="8"/>
  </r>
  <r>
    <n v="121"/>
    <s v="José Noceda"/>
    <x v="178"/>
    <n v="876.09265018824681"/>
    <n v="1.1000000000000001"/>
    <n v="28"/>
    <x v="3"/>
    <x v="8"/>
  </r>
  <r>
    <n v="131"/>
    <s v="Bilal Ghomraoui"/>
    <x v="179"/>
    <n v="864.62843295638118"/>
    <n v="1.1000000000000001"/>
    <n v="28"/>
    <x v="3"/>
    <x v="8"/>
  </r>
  <r>
    <n v="140"/>
    <s v="Marc Warnier"/>
    <x v="180"/>
    <n v="849.32952471633723"/>
    <n v="1.1000000000000001"/>
    <n v="28"/>
    <x v="3"/>
    <x v="8"/>
  </r>
  <r>
    <n v="140"/>
    <s v="Anthony Billiet"/>
    <x v="180"/>
    <n v="849.32952471633723"/>
    <n v="1.1000000000000001"/>
    <n v="28"/>
    <x v="3"/>
    <x v="8"/>
  </r>
  <r>
    <n v="142"/>
    <s v="Robin Pétré"/>
    <x v="181"/>
    <n v="849.2621390034908"/>
    <n v="1.1000000000000001"/>
    <n v="28"/>
    <x v="3"/>
    <x v="8"/>
  </r>
  <r>
    <n v="145"/>
    <s v="Céline Cocq"/>
    <x v="182"/>
    <n v="848.65614841829859"/>
    <n v="1.1000000000000001"/>
    <n v="28"/>
    <x v="3"/>
    <x v="8"/>
  </r>
  <r>
    <n v="197"/>
    <s v="Olivier Jeuniaux"/>
    <x v="183"/>
    <n v="752.27352589781424"/>
    <n v="1.1000000000000001"/>
    <n v="28"/>
    <x v="3"/>
    <x v="8"/>
  </r>
  <r>
    <n v="199"/>
    <s v="Christian Lameir"/>
    <x v="184"/>
    <n v="739.53986458477266"/>
    <n v="1.1000000000000001"/>
    <n v="28"/>
    <x v="3"/>
    <x v="8"/>
  </r>
  <r>
    <n v="23"/>
    <n v="0.1"/>
    <x v="185"/>
    <n v="1000"/>
    <n v="1"/>
    <n v="11"/>
    <x v="3"/>
    <x v="8"/>
  </r>
  <r>
    <n v="78"/>
    <s v="Marine Lewuillion"/>
    <x v="186"/>
    <n v="805.04162812210916"/>
    <n v="1"/>
    <n v="11"/>
    <x v="3"/>
    <x v="8"/>
  </r>
  <r>
    <n v="79"/>
    <s v="Nicolas Del Rio"/>
    <x v="187"/>
    <n v="804.85549132947961"/>
    <n v="1"/>
    <n v="11"/>
    <x v="3"/>
    <x v="8"/>
  </r>
  <r>
    <n v="81"/>
    <s v="Jérôme Vinas"/>
    <x v="188"/>
    <n v="800.96640589047399"/>
    <n v="1"/>
    <n v="11"/>
    <x v="3"/>
    <x v="8"/>
  </r>
  <r>
    <n v="91"/>
    <s v="Kate Lambrechts"/>
    <x v="189"/>
    <n v="779.96863096571803"/>
    <n v="1"/>
    <n v="11"/>
    <x v="3"/>
    <x v="8"/>
  </r>
  <r>
    <n v="126"/>
    <s v="Fiona Pitt"/>
    <x v="190"/>
    <n v="711.71539562461646"/>
    <n v="1"/>
    <n v="11"/>
    <x v="3"/>
    <x v="8"/>
  </r>
  <r>
    <n v="126"/>
    <s v="Philippe Schelkens"/>
    <x v="190"/>
    <n v="711.71539562461646"/>
    <n v="1"/>
    <n v="11"/>
    <x v="3"/>
    <x v="8"/>
  </r>
  <r>
    <n v="128"/>
    <s v="Marie Mahieu"/>
    <x v="191"/>
    <n v="711.56991005723614"/>
    <n v="1"/>
    <n v="11"/>
    <x v="3"/>
    <x v="8"/>
  </r>
  <r>
    <n v="129"/>
    <s v="Pauline Jacquin"/>
    <x v="192"/>
    <n v="711.4244839566727"/>
    <n v="1"/>
    <n v="11"/>
    <x v="3"/>
    <x v="8"/>
  </r>
  <r>
    <n v="159"/>
    <s v="Fanny Schrurs"/>
    <x v="193"/>
    <n v="683.88998035363454"/>
    <n v="1"/>
    <n v="11"/>
    <x v="3"/>
    <x v="8"/>
  </r>
  <r>
    <n v="193"/>
    <s v="Louis Bouillet"/>
    <x v="194"/>
    <n v="616.7611622962437"/>
    <n v="1"/>
    <n v="11"/>
    <x v="3"/>
    <x v="8"/>
  </r>
  <r>
    <n v="194"/>
    <s v="Florence Collard"/>
    <x v="195"/>
    <n v="616.65190434012391"/>
    <n v="1"/>
    <n v="11"/>
    <x v="3"/>
    <x v="8"/>
  </r>
  <r>
    <n v="194"/>
    <s v="Maxime Fastrez"/>
    <x v="195"/>
    <n v="616.65190434012391"/>
    <n v="1"/>
    <n v="11"/>
    <x v="3"/>
    <x v="8"/>
  </r>
  <r>
    <n v="232"/>
    <s v="Lilianne Mejias"/>
    <x v="196"/>
    <n v="459.35603061493788"/>
    <n v="1"/>
    <n v="11"/>
    <x v="3"/>
    <x v="8"/>
  </r>
  <r>
    <n v="10"/>
    <n v="0.1"/>
    <x v="197"/>
    <n v="1000"/>
    <n v="1"/>
    <n v="16"/>
    <x v="0"/>
    <x v="9"/>
  </r>
  <r>
    <n v="23"/>
    <s v="Nicolas Ovart"/>
    <x v="198"/>
    <n v="926.67099286177802"/>
    <n v="1"/>
    <n v="16"/>
    <x v="0"/>
    <x v="9"/>
  </r>
  <r>
    <n v="23"/>
    <s v="Matthieu Seha"/>
    <x v="198"/>
    <n v="926.67099286177802"/>
    <n v="1"/>
    <n v="16"/>
    <x v="0"/>
    <x v="9"/>
  </r>
  <r>
    <n v="27"/>
    <s v="Alexandre Chalmagne"/>
    <x v="199"/>
    <n v="905.708245243129"/>
    <n v="1"/>
    <n v="16"/>
    <x v="0"/>
    <x v="9"/>
  </r>
  <r>
    <n v="27"/>
    <s v="Mano Vervloet"/>
    <x v="199"/>
    <n v="905.708245243129"/>
    <n v="1"/>
    <n v="16"/>
    <x v="0"/>
    <x v="9"/>
  </r>
  <r>
    <n v="33"/>
    <s v="Fabian Giarra"/>
    <x v="200"/>
    <n v="880.93769278223317"/>
    <n v="1"/>
    <n v="16"/>
    <x v="0"/>
    <x v="9"/>
  </r>
  <r>
    <n v="33"/>
    <s v="François Dusart"/>
    <x v="200"/>
    <n v="880.93769278223317"/>
    <n v="1"/>
    <n v="16"/>
    <x v="0"/>
    <x v="9"/>
  </r>
  <r>
    <n v="39"/>
    <s v="Simon Benvegnu"/>
    <x v="201"/>
    <n v="874.64271131073917"/>
    <n v="1"/>
    <n v="16"/>
    <x v="0"/>
    <x v="9"/>
  </r>
  <r>
    <n v="39"/>
    <s v="Nicolas Leman"/>
    <x v="201"/>
    <n v="874.64271131073917"/>
    <n v="1"/>
    <n v="16"/>
    <x v="0"/>
    <x v="9"/>
  </r>
  <r>
    <n v="40"/>
    <s v="Nathan Boucquey"/>
    <x v="202"/>
    <n v="873.75076483785438"/>
    <n v="1"/>
    <n v="16"/>
    <x v="0"/>
    <x v="9"/>
  </r>
  <r>
    <n v="41"/>
    <s v="Benoit Hermans"/>
    <x v="203"/>
    <n v="869.31818181818187"/>
    <n v="1"/>
    <n v="16"/>
    <x v="0"/>
    <x v="9"/>
  </r>
  <r>
    <n v="41"/>
    <s v="Martin Hermans"/>
    <x v="203"/>
    <n v="869.31818181818187"/>
    <n v="1"/>
    <n v="16"/>
    <x v="0"/>
    <x v="9"/>
  </r>
  <r>
    <n v="49"/>
    <s v="Nathan Jamoulle"/>
    <x v="204"/>
    <n v="853.21649073889671"/>
    <n v="1"/>
    <n v="16"/>
    <x v="0"/>
    <x v="9"/>
  </r>
  <r>
    <n v="49"/>
    <s v="Justin Otte"/>
    <x v="204"/>
    <n v="853.21649073889671"/>
    <n v="1"/>
    <n v="16"/>
    <x v="0"/>
    <x v="9"/>
  </r>
  <r>
    <n v="68"/>
    <s v="Marie Moreau"/>
    <x v="205"/>
    <n v="802.24719101123583"/>
    <n v="1"/>
    <n v="16"/>
    <x v="0"/>
    <x v="9"/>
  </r>
  <r>
    <n v="68"/>
    <s v="Eloïse Plas"/>
    <x v="205"/>
    <n v="802.24719101123583"/>
    <n v="1"/>
    <n v="16"/>
    <x v="0"/>
    <x v="9"/>
  </r>
  <r>
    <n v="1"/>
    <s v="Ferdinand Roux De Bézieux"/>
    <x v="206"/>
    <n v="1014.6067415730336"/>
    <n v="0.9"/>
    <n v="8"/>
    <x v="0"/>
    <x v="9"/>
  </r>
  <r>
    <n v="1"/>
    <s v="Nicolas Heurion"/>
    <x v="206"/>
    <n v="1014.6067415730336"/>
    <n v="0.9"/>
    <n v="8"/>
    <x v="0"/>
    <x v="9"/>
  </r>
  <r>
    <n v="4"/>
    <n v="0.1"/>
    <x v="207"/>
    <n v="900"/>
    <n v="0.9"/>
    <n v="8"/>
    <x v="0"/>
    <x v="9"/>
  </r>
  <r>
    <n v="12"/>
    <s v="Eléonore Hiller"/>
    <x v="208"/>
    <n v="800.5910602142593"/>
    <n v="0.9"/>
    <n v="8"/>
    <x v="0"/>
    <x v="9"/>
  </r>
  <r>
    <n v="12"/>
    <s v="Martin Reynaud"/>
    <x v="208"/>
    <n v="800.5910602142593"/>
    <n v="0.9"/>
    <n v="8"/>
    <x v="0"/>
    <x v="9"/>
  </r>
  <r>
    <n v="21"/>
    <s v="Abel Magnette"/>
    <x v="209"/>
    <n v="739.91123250256044"/>
    <n v="0.9"/>
    <n v="8"/>
    <x v="0"/>
    <x v="9"/>
  </r>
  <r>
    <n v="21"/>
    <s v="Milan Horvath"/>
    <x v="209"/>
    <n v="739.91123250256044"/>
    <n v="0.9"/>
    <n v="8"/>
    <x v="0"/>
    <x v="9"/>
  </r>
  <r>
    <n v="27"/>
    <s v="Eline Gaspard"/>
    <x v="210"/>
    <n v="697.97101449275351"/>
    <n v="0.9"/>
    <n v="8"/>
    <x v="0"/>
    <x v="9"/>
  </r>
  <r>
    <n v="27"/>
    <s v="Giada Di Mascio"/>
    <x v="210"/>
    <n v="697.97101449275351"/>
    <n v="0.9"/>
    <n v="8"/>
    <x v="0"/>
    <x v="9"/>
  </r>
  <r>
    <n v="40"/>
    <s v="Yorck Wurms"/>
    <x v="211"/>
    <n v="647.11854284861136"/>
    <n v="0.9"/>
    <n v="8"/>
    <x v="0"/>
    <x v="9"/>
  </r>
  <r>
    <n v="40"/>
    <s v="Youri Wurms"/>
    <x v="211"/>
    <n v="647.11854284861136"/>
    <n v="0.9"/>
    <n v="8"/>
    <x v="0"/>
    <x v="9"/>
  </r>
  <r>
    <n v="41"/>
    <s v="Marie-Louise Hiller"/>
    <x v="212"/>
    <n v="628.17391304347814"/>
    <n v="0.9"/>
    <n v="8"/>
    <x v="0"/>
    <x v="9"/>
  </r>
  <r>
    <n v="41"/>
    <s v="Valentine Cornu"/>
    <x v="212"/>
    <n v="628.17391304347814"/>
    <n v="0.9"/>
    <n v="8"/>
    <x v="0"/>
    <x v="9"/>
  </r>
  <r>
    <n v="14"/>
    <s v="Alois Van Bael"/>
    <x v="213"/>
    <n v="940.67434912505348"/>
    <n v="0.8"/>
    <n v="10"/>
    <x v="1"/>
    <x v="10"/>
  </r>
  <r>
    <n v="15"/>
    <s v="Nathan Boucquey"/>
    <x v="213"/>
    <n v="940.67434912505348"/>
    <n v="0.8"/>
    <n v="10"/>
    <x v="1"/>
    <x v="10"/>
  </r>
  <r>
    <n v="33"/>
    <s v="Alexandre Chalmagne"/>
    <x v="17"/>
    <n v="876.34194831013929"/>
    <n v="0.8"/>
    <n v="10"/>
    <x v="1"/>
    <x v="10"/>
  </r>
  <r>
    <n v="82"/>
    <n v="0.1"/>
    <x v="21"/>
    <n v="800"/>
    <n v="0.8"/>
    <n v="10"/>
    <x v="1"/>
    <x v="10"/>
  </r>
  <r>
    <n v="561"/>
    <s v="Aurélie Cryns"/>
    <x v="214"/>
    <n v="567.74858320453382"/>
    <n v="0.8"/>
    <n v="10"/>
    <x v="1"/>
    <x v="10"/>
  </r>
  <r>
    <s v="1=10%"/>
    <m/>
    <x v="215"/>
    <n v="900"/>
    <n v="0.83176895306859189"/>
    <n v="1.5"/>
    <x v="1"/>
    <x v="11"/>
  </r>
  <r>
    <n v="8"/>
    <s v="Maxime Pétré"/>
    <x v="216"/>
    <n v="831.76895306859194"/>
    <n v="0.8"/>
    <n v="1.5"/>
    <x v="1"/>
    <x v="11"/>
  </r>
  <r>
    <s v="1=10%"/>
    <s v="Antoine Hendrix"/>
    <x v="217"/>
    <n v="1000"/>
    <n v="1"/>
    <n v="5"/>
    <x v="1"/>
    <x v="11"/>
  </r>
  <r>
    <n v="2"/>
    <s v="Max Romain"/>
    <x v="218"/>
    <n v="992.17986314760515"/>
    <n v="1"/>
    <n v="5"/>
    <x v="1"/>
    <x v="11"/>
  </r>
  <r>
    <n v="2"/>
    <s v="Nicolas Denoël"/>
    <x v="219"/>
    <n v="1075.8075148319051"/>
    <n v="1"/>
    <n v="16.32"/>
    <x v="1"/>
    <x v="12"/>
  </r>
  <r>
    <n v="5"/>
    <s v="Maxime Pétré"/>
    <x v="220"/>
    <n v="1056.6908371786421"/>
    <n v="1"/>
    <n v="16.03"/>
    <x v="1"/>
    <x v="12"/>
  </r>
  <r>
    <n v="6"/>
    <s v="Pierre-Loic Bacq"/>
    <x v="220"/>
    <n v="1056.6908371786421"/>
    <n v="1"/>
    <n v="16.03"/>
    <x v="1"/>
    <x v="12"/>
  </r>
  <r>
    <n v="7"/>
    <n v="0.1"/>
    <x v="221"/>
    <n v="1000"/>
    <n v="1"/>
    <n v="15.17"/>
    <x v="1"/>
    <x v="12"/>
  </r>
  <r>
    <n v="8"/>
    <s v="Cédric Van Muysenwinkel"/>
    <x v="222"/>
    <n v="992.08965062623599"/>
    <n v="1"/>
    <n v="15.05"/>
    <x v="1"/>
    <x v="12"/>
  </r>
  <r>
    <n v="9"/>
    <s v="Tommaso Tulkens"/>
    <x v="223"/>
    <n v="991.430454845089"/>
    <n v="1"/>
    <n v="15.04"/>
    <x v="1"/>
    <x v="12"/>
  </r>
  <r>
    <n v="43"/>
    <s v="Marine Lewuillion"/>
    <x v="224"/>
    <n v="777.85102175346083"/>
    <n v="1"/>
    <n v="11.8"/>
    <x v="1"/>
    <x v="12"/>
  </r>
  <r>
    <n v="45"/>
    <s v="Nesle Verhelst"/>
    <x v="225"/>
    <n v="771.25906394199069"/>
    <n v="1"/>
    <n v="11.7"/>
    <x v="1"/>
    <x v="12"/>
  </r>
  <r>
    <n v="54"/>
    <s v="Kevin Heylbroeck"/>
    <x v="226"/>
    <n v="751.48319050758084"/>
    <n v="1"/>
    <n v="11.4"/>
    <x v="1"/>
    <x v="12"/>
  </r>
  <r>
    <n v="59"/>
    <s v="Lilianne Mejias"/>
    <x v="227"/>
    <n v="718.52340145023072"/>
    <n v="1"/>
    <n v="10.9"/>
    <x v="1"/>
    <x v="12"/>
  </r>
  <r>
    <n v="70"/>
    <s v="Pascal Vandenhouweele"/>
    <x v="228"/>
    <n v="342.78180619644036"/>
    <n v="1"/>
    <n v="5.2"/>
    <x v="1"/>
    <x v="12"/>
  </r>
  <r>
    <m/>
    <s v="Fiona Pitt"/>
    <x v="229"/>
    <n v="0"/>
    <n v="1"/>
    <n v="0"/>
    <x v="4"/>
    <x v="13"/>
  </r>
  <r>
    <m/>
    <s v="Mo Atm"/>
    <x v="229"/>
    <n v="0"/>
    <n v="1"/>
    <n v="0"/>
    <x v="4"/>
    <x v="13"/>
  </r>
  <r>
    <m/>
    <s v="Guy Vassart"/>
    <x v="229"/>
    <n v="0"/>
    <n v="1"/>
    <n v="0"/>
    <x v="4"/>
    <x v="13"/>
  </r>
  <r>
    <m/>
    <s v="Guy Vassart Jr"/>
    <x v="229"/>
    <n v="0"/>
    <n v="1"/>
    <n v="0"/>
    <x v="4"/>
    <x v="13"/>
  </r>
  <r>
    <m/>
    <s v="Cédric Van Muysenwinkel"/>
    <x v="229"/>
    <n v="0"/>
    <n v="1"/>
    <n v="0"/>
    <x v="4"/>
    <x v="13"/>
  </r>
  <r>
    <m/>
    <s v="Michel Schoonjans"/>
    <x v="229"/>
    <n v="0"/>
    <n v="1"/>
    <n v="0"/>
    <x v="4"/>
    <x v="13"/>
  </r>
  <r>
    <m/>
    <s v="Fabian Giarra"/>
    <x v="229"/>
    <n v="0"/>
    <n v="1"/>
    <n v="0"/>
    <x v="4"/>
    <x v="13"/>
  </r>
  <r>
    <m/>
    <s v="Nesle Verhelst"/>
    <x v="229"/>
    <n v="0"/>
    <n v="1"/>
    <n v="0"/>
    <x v="4"/>
    <x v="13"/>
  </r>
  <r>
    <m/>
    <s v="Marie Moreau"/>
    <x v="229"/>
    <n v="0"/>
    <n v="1"/>
    <n v="0"/>
    <x v="4"/>
    <x v="13"/>
  </r>
  <r>
    <m/>
    <s v="Pierre-Loic Bacq"/>
    <x v="229"/>
    <n v="0"/>
    <n v="1"/>
    <n v="0"/>
    <x v="4"/>
    <x v="13"/>
  </r>
  <r>
    <m/>
    <s v="José Noceda"/>
    <x v="229"/>
    <n v="0"/>
    <n v="1"/>
    <n v="0"/>
    <x v="4"/>
    <x v="13"/>
  </r>
  <r>
    <m/>
    <s v="Kate Lambrechts"/>
    <x v="229"/>
    <n v="0"/>
    <n v="1"/>
    <n v="0"/>
    <x v="4"/>
    <x v="13"/>
  </r>
  <r>
    <m/>
    <s v="Philippe Frennet"/>
    <x v="229"/>
    <n v="0"/>
    <n v="1"/>
    <n v="0"/>
    <x v="4"/>
    <x v="13"/>
  </r>
  <r>
    <m/>
    <s v="Pascal Van Den Eynde"/>
    <x v="229"/>
    <n v="0"/>
    <n v="1"/>
    <n v="0"/>
    <x v="4"/>
    <x v="13"/>
  </r>
  <r>
    <m/>
    <s v="Emma Di Mascio"/>
    <x v="229"/>
    <n v="0"/>
    <n v="1"/>
    <n v="0"/>
    <x v="4"/>
    <x v="13"/>
  </r>
  <r>
    <m/>
    <s v="Giada Di Mascio"/>
    <x v="229"/>
    <n v="0"/>
    <n v="1"/>
    <n v="0"/>
    <x v="4"/>
    <x v="13"/>
  </r>
  <r>
    <m/>
    <s v="Gaetan Lemaire"/>
    <x v="229"/>
    <n v="0"/>
    <n v="1"/>
    <n v="0"/>
    <x v="4"/>
    <x v="13"/>
  </r>
  <r>
    <m/>
    <s v="Caroline Cornu"/>
    <x v="229"/>
    <n v="0"/>
    <n v="1"/>
    <n v="0"/>
    <x v="4"/>
    <x v="13"/>
  </r>
  <r>
    <m/>
    <s v="Olivier Philippe"/>
    <x v="229"/>
    <n v="0"/>
    <n v="1"/>
    <n v="0"/>
    <x v="4"/>
    <x v="13"/>
  </r>
  <r>
    <m/>
    <s v="Pascal Vandenhouweele"/>
    <x v="229"/>
    <n v="0"/>
    <n v="1"/>
    <n v="0"/>
    <x v="4"/>
    <x v="13"/>
  </r>
  <r>
    <m/>
    <s v="Gill Causteur"/>
    <x v="229"/>
    <n v="0"/>
    <n v="1"/>
    <n v="0"/>
    <x v="4"/>
    <x v="13"/>
  </r>
  <r>
    <m/>
    <s v="Matthieu Overtus"/>
    <x v="229"/>
    <n v="0"/>
    <n v="1"/>
    <n v="0"/>
    <x v="4"/>
    <x v="13"/>
  </r>
  <r>
    <m/>
    <s v="Yorck Wurms"/>
    <x v="229"/>
    <n v="0"/>
    <n v="1"/>
    <n v="0"/>
    <x v="4"/>
    <x v="13"/>
  </r>
  <r>
    <m/>
    <s v="Cécile Van De Moosdyk"/>
    <x v="229"/>
    <n v="0"/>
    <n v="1"/>
    <n v="0"/>
    <x v="4"/>
    <x v="13"/>
  </r>
  <r>
    <m/>
    <s v="Marie Mahieu"/>
    <x v="229"/>
    <n v="0"/>
    <n v="1"/>
    <n v="0"/>
    <x v="4"/>
    <x v="13"/>
  </r>
  <r>
    <m/>
    <s v="Louis Bouillet"/>
    <x v="229"/>
    <n v="0"/>
    <n v="1"/>
    <n v="0"/>
    <x v="4"/>
    <x v="13"/>
  </r>
  <r>
    <m/>
    <s v="Florence Collard"/>
    <x v="229"/>
    <n v="0"/>
    <n v="1"/>
    <n v="0"/>
    <x v="4"/>
    <x v="13"/>
  </r>
  <r>
    <m/>
    <s v="Nicolas Del Rio"/>
    <x v="229"/>
    <n v="0"/>
    <n v="1"/>
    <n v="0"/>
    <x v="4"/>
    <x v="13"/>
  </r>
  <r>
    <m/>
    <s v="Bilal Ghomraoui"/>
    <x v="229"/>
    <n v="0"/>
    <n v="1"/>
    <n v="0"/>
    <x v="4"/>
    <x v="13"/>
  </r>
  <r>
    <m/>
    <s v="Adrien Petteau"/>
    <x v="229"/>
    <n v="0"/>
    <n v="1"/>
    <n v="0"/>
    <x v="4"/>
    <x v="13"/>
  </r>
  <r>
    <m/>
    <s v="Phillippe Colson"/>
    <x v="229"/>
    <n v="0"/>
    <n v="1"/>
    <n v="0"/>
    <x v="4"/>
    <x v="13"/>
  </r>
  <r>
    <m/>
    <s v="Arthur Du Brulle"/>
    <x v="229"/>
    <n v="0"/>
    <n v="1"/>
    <n v="0"/>
    <x v="4"/>
    <x v="13"/>
  </r>
  <r>
    <m/>
    <s v="Sébastien Calle"/>
    <x v="229"/>
    <n v="0"/>
    <n v="1"/>
    <n v="0"/>
    <x v="4"/>
    <x v="13"/>
  </r>
  <r>
    <m/>
    <s v="Aurélien Lauwers"/>
    <x v="229"/>
    <n v="0"/>
    <n v="1"/>
    <n v="0"/>
    <x v="4"/>
    <x v="13"/>
  </r>
  <r>
    <m/>
    <s v="Thomas Palan"/>
    <x v="229"/>
    <n v="0"/>
    <n v="1"/>
    <n v="0"/>
    <x v="4"/>
    <x v="13"/>
  </r>
  <r>
    <m/>
    <s v="Xavier Massart"/>
    <x v="229"/>
    <n v="0"/>
    <n v="1"/>
    <n v="0"/>
    <x v="4"/>
    <x v="13"/>
  </r>
  <r>
    <m/>
    <s v="Maxime Fastrez"/>
    <x v="229"/>
    <n v="0"/>
    <n v="1"/>
    <n v="0"/>
    <x v="4"/>
    <x v="13"/>
  </r>
  <r>
    <m/>
    <s v="Danitza Scatliffe"/>
    <x v="229"/>
    <n v="0"/>
    <n v="1"/>
    <n v="0"/>
    <x v="4"/>
    <x v="13"/>
  </r>
  <r>
    <m/>
    <s v="Emily Rasson"/>
    <x v="229"/>
    <n v="0"/>
    <n v="1"/>
    <n v="0"/>
    <x v="4"/>
    <x v="13"/>
  </r>
  <r>
    <m/>
    <s v="Xavier Patris"/>
    <x v="229"/>
    <n v="0"/>
    <n v="1"/>
    <n v="0"/>
    <x v="4"/>
    <x v="13"/>
  </r>
  <r>
    <m/>
    <s v="Sophie Michel"/>
    <x v="229"/>
    <n v="0"/>
    <n v="1"/>
    <n v="0"/>
    <x v="4"/>
    <x v="13"/>
  </r>
  <r>
    <m/>
    <s v="Fanny Schrurs"/>
    <x v="229"/>
    <n v="0"/>
    <n v="1"/>
    <n v="0"/>
    <x v="4"/>
    <x v="13"/>
  </r>
  <r>
    <m/>
    <s v="Marine Lewuillion"/>
    <x v="229"/>
    <n v="0"/>
    <n v="1"/>
    <n v="0"/>
    <x v="4"/>
    <x v="13"/>
  </r>
  <r>
    <m/>
    <s v="Pauline Jacquin"/>
    <x v="229"/>
    <n v="0"/>
    <n v="1"/>
    <n v="0"/>
    <x v="4"/>
    <x v="13"/>
  </r>
  <r>
    <m/>
    <s v="Dimitri Qamar"/>
    <x v="229"/>
    <n v="0"/>
    <n v="1"/>
    <n v="0"/>
    <x v="4"/>
    <x v="13"/>
  </r>
  <r>
    <m/>
    <s v="Robin Pétré"/>
    <x v="229"/>
    <n v="0"/>
    <n v="1"/>
    <n v="0"/>
    <x v="4"/>
    <x v="13"/>
  </r>
  <r>
    <m/>
    <s v="Sarah Verstraeten"/>
    <x v="229"/>
    <n v="0"/>
    <n v="1"/>
    <n v="0"/>
    <x v="4"/>
    <x v="13"/>
  </r>
  <r>
    <m/>
    <s v="Simon Délépine"/>
    <x v="229"/>
    <n v="0"/>
    <n v="1"/>
    <n v="0"/>
    <x v="4"/>
    <x v="13"/>
  </r>
  <r>
    <m/>
    <s v="Philippe Schelkens"/>
    <x v="229"/>
    <n v="0"/>
    <n v="1"/>
    <n v="0"/>
    <x v="4"/>
    <x v="13"/>
  </r>
  <r>
    <m/>
    <s v="Igor Ballez"/>
    <x v="229"/>
    <n v="0"/>
    <n v="1"/>
    <n v="0"/>
    <x v="4"/>
    <x v="13"/>
  </r>
  <r>
    <m/>
    <s v="Francine Serré"/>
    <x v="229"/>
    <n v="0"/>
    <n v="1"/>
    <n v="0"/>
    <x v="4"/>
    <x v="13"/>
  </r>
  <r>
    <m/>
    <s v="Liévin Crefcoeur"/>
    <x v="229"/>
    <n v="0"/>
    <n v="1"/>
    <n v="0"/>
    <x v="4"/>
    <x v="13"/>
  </r>
  <r>
    <m/>
    <s v="Yorck Wurms"/>
    <x v="229"/>
    <n v="0"/>
    <n v="1"/>
    <n v="0"/>
    <x v="4"/>
    <x v="13"/>
  </r>
  <r>
    <m/>
    <s v="Virginie Fontaine"/>
    <x v="229"/>
    <n v="0"/>
    <n v="1"/>
    <n v="0"/>
    <x v="4"/>
    <x v="13"/>
  </r>
  <r>
    <m/>
    <s v="Bilal Ghomraoui"/>
    <x v="229"/>
    <n v="0"/>
    <n v="1"/>
    <n v="0"/>
    <x v="4"/>
    <x v="13"/>
  </r>
  <r>
    <m/>
    <s v="Nicolas Del Rio"/>
    <x v="229"/>
    <n v="0"/>
    <n v="1"/>
    <n v="0"/>
    <x v="4"/>
    <x v="13"/>
  </r>
  <r>
    <m/>
    <s v="Tommaso Tulkens"/>
    <x v="229"/>
    <n v="0"/>
    <n v="1"/>
    <n v="0"/>
    <x v="4"/>
    <x v="13"/>
  </r>
  <r>
    <m/>
    <s v="Max Fastrez"/>
    <x v="229"/>
    <n v="0"/>
    <n v="1"/>
    <n v="0"/>
    <x v="4"/>
    <x v="13"/>
  </r>
  <r>
    <m/>
    <s v="Cécile Van De Moosdyk"/>
    <x v="229"/>
    <n v="0"/>
    <n v="1"/>
    <n v="0"/>
    <x v="4"/>
    <x v="13"/>
  </r>
  <r>
    <m/>
    <s v="Caroline Cornu"/>
    <x v="229"/>
    <n v="0"/>
    <n v="1"/>
    <n v="0"/>
    <x v="4"/>
    <x v="13"/>
  </r>
  <r>
    <m/>
    <s v="Sophie Michel"/>
    <x v="229"/>
    <n v="0"/>
    <n v="1"/>
    <n v="0"/>
    <x v="4"/>
    <x v="13"/>
  </r>
  <r>
    <m/>
    <s v="Fred Mlanao"/>
    <x v="229"/>
    <n v="0"/>
    <n v="1"/>
    <n v="0"/>
    <x v="4"/>
    <x v="13"/>
  </r>
  <r>
    <m/>
    <s v="Marie Mahieu"/>
    <x v="229"/>
    <n v="0"/>
    <n v="1"/>
    <n v="0"/>
    <x v="4"/>
    <x v="13"/>
  </r>
  <r>
    <m/>
    <s v="Marie Moreau"/>
    <x v="229"/>
    <n v="0"/>
    <n v="1"/>
    <n v="0"/>
    <x v="4"/>
    <x v="13"/>
  </r>
  <r>
    <m/>
    <s v="Joachim Verstraeten"/>
    <x v="229"/>
    <n v="0"/>
    <n v="1"/>
    <n v="0"/>
    <x v="4"/>
    <x v="13"/>
  </r>
  <r>
    <m/>
    <s v="Jacques Wiame"/>
    <x v="229"/>
    <n v="0"/>
    <n v="1"/>
    <n v="0"/>
    <x v="4"/>
    <x v="13"/>
  </r>
  <r>
    <m/>
    <s v="Guy Vassart"/>
    <x v="229"/>
    <n v="0"/>
    <n v="1"/>
    <n v="0"/>
    <x v="4"/>
    <x v="13"/>
  </r>
  <r>
    <m/>
    <s v="Louis Bouillet"/>
    <x v="229"/>
    <n v="0"/>
    <n v="1"/>
    <n v="0"/>
    <x v="4"/>
    <x v="13"/>
  </r>
  <r>
    <m/>
    <s v="Maxime Pétré"/>
    <x v="229"/>
    <n v="0"/>
    <n v="1"/>
    <n v="0"/>
    <x v="4"/>
    <x v="13"/>
  </r>
  <r>
    <n v="19"/>
    <s v="Simon Benvegnu"/>
    <x v="230"/>
    <n v="882.26059654631069"/>
    <n v="1"/>
    <n v="15"/>
    <x v="0"/>
    <x v="14"/>
  </r>
  <r>
    <n v="19"/>
    <s v="Nicolas Leman"/>
    <x v="230"/>
    <n v="882.26059654631069"/>
    <n v="1"/>
    <n v="15"/>
    <x v="0"/>
    <x v="14"/>
  </r>
  <r>
    <n v="3"/>
    <s v="Nicolas Heurion"/>
    <x v="231"/>
    <n v="948.0431848852902"/>
    <n v="1"/>
    <n v="15"/>
    <x v="0"/>
    <x v="14"/>
  </r>
  <r>
    <n v="3"/>
    <s v="Martin Hermans"/>
    <x v="231"/>
    <n v="948.0431848852902"/>
    <n v="1"/>
    <n v="15"/>
    <x v="0"/>
    <x v="14"/>
  </r>
  <r>
    <n v="7"/>
    <s v="Tommaso Tulkens"/>
    <x v="232"/>
    <n v="1002.1398002853068"/>
    <n v="1"/>
    <n v="15"/>
    <x v="0"/>
    <x v="14"/>
  </r>
  <r>
    <n v="10"/>
    <s v="Alexandre  Goffin"/>
    <x v="233"/>
    <n v="982.8611402588316"/>
    <n v="1"/>
    <n v="15"/>
    <x v="0"/>
    <x v="14"/>
  </r>
  <r>
    <n v="10"/>
    <s v="Simon Martin"/>
    <x v="233"/>
    <n v="982.8611402588316"/>
    <n v="1"/>
    <n v="15"/>
    <x v="0"/>
    <x v="14"/>
  </r>
  <r>
    <n v="30"/>
    <s v="Nathan Boucquey"/>
    <x v="234"/>
    <n v="830.13293943870019"/>
    <n v="1"/>
    <n v="15"/>
    <x v="0"/>
    <x v="14"/>
  </r>
  <r>
    <n v="32"/>
    <s v="Justin Otte"/>
    <x v="235"/>
    <n v="826.95703354914656"/>
    <n v="1"/>
    <n v="15"/>
    <x v="0"/>
    <x v="14"/>
  </r>
  <r>
    <n v="32"/>
    <s v="Nathan Jamoulle"/>
    <x v="235"/>
    <n v="826.95703354914656"/>
    <n v="1"/>
    <n v="15"/>
    <x v="0"/>
    <x v="14"/>
  </r>
  <r>
    <n v="36"/>
    <s v="Diego Vermeire"/>
    <x v="236"/>
    <n v="822.11819777647759"/>
    <n v="1"/>
    <n v="15"/>
    <x v="0"/>
    <x v="14"/>
  </r>
  <r>
    <m/>
    <n v="0.1"/>
    <x v="237"/>
    <n v="1000"/>
    <n v="1"/>
    <n v="15"/>
    <x v="0"/>
    <x v="14"/>
  </r>
  <r>
    <n v="9"/>
    <s v="Pablo Rouseau"/>
    <x v="238"/>
    <n v="983.20503848845351"/>
    <n v="1"/>
    <n v="15"/>
    <x v="0"/>
    <x v="14"/>
  </r>
  <r>
    <n v="9"/>
    <s v="Jack Douglas"/>
    <x v="238"/>
    <n v="983.20503848845351"/>
    <n v="1"/>
    <n v="15"/>
    <x v="0"/>
    <x v="14"/>
  </r>
  <r>
    <n v="15"/>
    <s v="Alexandre Chalmagne"/>
    <x v="239"/>
    <n v="902.37636480411038"/>
    <n v="1"/>
    <n v="15"/>
    <x v="0"/>
    <x v="14"/>
  </r>
  <r>
    <n v="15"/>
    <s v="Mano Vervloet"/>
    <x v="239"/>
    <n v="902.37636480411038"/>
    <n v="1"/>
    <n v="15"/>
    <x v="0"/>
    <x v="14"/>
  </r>
  <r>
    <n v="63"/>
    <s v="Eloïse Plas"/>
    <x v="240"/>
    <n v="696.06143175625459"/>
    <n v="1"/>
    <n v="15"/>
    <x v="0"/>
    <x v="14"/>
  </r>
  <r>
    <n v="63"/>
    <s v="Eléonore Hiller"/>
    <x v="240"/>
    <n v="696.06143175625459"/>
    <n v="1"/>
    <n v="15"/>
    <x v="0"/>
    <x v="14"/>
  </r>
  <r>
    <n v="1"/>
    <s v="Olivier Philippe"/>
    <x v="241"/>
    <n v="1062.8930817610062"/>
    <n v="1"/>
    <n v="0.4"/>
    <x v="2"/>
    <x v="15"/>
  </r>
  <r>
    <n v="2"/>
    <s v="Liévin Crefcoeur"/>
    <x v="242"/>
    <n v="1059.5611285266457"/>
    <n v="1"/>
    <n v="0.4"/>
    <x v="2"/>
    <x v="15"/>
  </r>
  <r>
    <n v="3"/>
    <s v="Louis Bouillet"/>
    <x v="243"/>
    <n v="1000"/>
    <n v="1"/>
    <n v="0.4"/>
    <x v="2"/>
    <x v="15"/>
  </r>
  <r>
    <n v="4"/>
    <s v="Tommaso Tulkens"/>
    <x v="243"/>
    <n v="1000"/>
    <n v="1"/>
    <n v="0.4"/>
    <x v="2"/>
    <x v="15"/>
  </r>
  <r>
    <n v="5"/>
    <s v="Bilal Ghomraoui"/>
    <x v="244"/>
    <n v="962.96296296296305"/>
    <n v="1"/>
    <n v="0.4"/>
    <x v="2"/>
    <x v="15"/>
  </r>
  <r>
    <n v="6"/>
    <s v="Diego Vermeire"/>
    <x v="244"/>
    <n v="962.96296296296305"/>
    <n v="1"/>
    <n v="0.4"/>
    <x v="2"/>
    <x v="15"/>
  </r>
  <r>
    <n v="7"/>
    <s v="Nicolas Marenne"/>
    <x v="245"/>
    <n v="957.50708215297448"/>
    <n v="1"/>
    <n v="0.4"/>
    <x v="2"/>
    <x v="15"/>
  </r>
  <r>
    <n v="8"/>
    <s v="Pascal Vanden Eynde"/>
    <x v="246"/>
    <n v="949.43820224719093"/>
    <n v="1"/>
    <n v="0.4"/>
    <x v="2"/>
    <x v="15"/>
  </r>
  <r>
    <n v="9"/>
    <s v="Benoit Ralet"/>
    <x v="247"/>
    <n v="923.49726775956287"/>
    <n v="1"/>
    <n v="0.4"/>
    <x v="2"/>
    <x v="15"/>
  </r>
  <r>
    <n v="10"/>
    <s v="Michel Schoonjans"/>
    <x v="248"/>
    <n v="889.47368421052624"/>
    <n v="1"/>
    <n v="0.4"/>
    <x v="2"/>
    <x v="15"/>
  </r>
  <r>
    <n v="11"/>
    <s v="Yorck Wurms"/>
    <x v="249"/>
    <n v="884.81675392670172"/>
    <n v="1"/>
    <n v="0.4"/>
    <x v="2"/>
    <x v="15"/>
  </r>
  <r>
    <n v="12"/>
    <s v="Jerome Bryssinck"/>
    <x v="250"/>
    <n v="866.66666666666652"/>
    <n v="1"/>
    <n v="0.4"/>
    <x v="2"/>
    <x v="15"/>
  </r>
  <r>
    <n v="13"/>
    <s v="Danitza Scatliffe"/>
    <x v="251"/>
    <n v="853.53535353535347"/>
    <n v="1"/>
    <n v="0.4"/>
    <x v="2"/>
    <x v="15"/>
  </r>
  <r>
    <n v="14"/>
    <s v="Alois Van Bael"/>
    <x v="252"/>
    <n v="838.70967741935476"/>
    <n v="1"/>
    <n v="0.4"/>
    <x v="2"/>
    <x v="15"/>
  </r>
  <r>
    <n v="15"/>
    <s v="Marie Moreau"/>
    <x v="253"/>
    <n v="824.39024390243901"/>
    <n v="1"/>
    <n v="0.4"/>
    <x v="2"/>
    <x v="15"/>
  </r>
  <r>
    <n v="16"/>
    <s v="Pierre-Loïc Bacq"/>
    <x v="254"/>
    <n v="820.38834951456306"/>
    <n v="1"/>
    <n v="0.4"/>
    <x v="2"/>
    <x v="15"/>
  </r>
  <r>
    <n v="17"/>
    <s v="Sandra Haulait"/>
    <x v="255"/>
    <n v="812.49999999999989"/>
    <n v="1"/>
    <n v="0.4"/>
    <x v="2"/>
    <x v="15"/>
  </r>
  <r>
    <n v="18"/>
    <s v="Valentine Cornu"/>
    <x v="256"/>
    <n v="806.68257756563241"/>
    <n v="1"/>
    <n v="0.4"/>
    <x v="2"/>
    <x v="15"/>
  </r>
  <r>
    <n v="19"/>
    <s v="Jose Noceda"/>
    <x v="257"/>
    <n v="795.29411764705867"/>
    <n v="1"/>
    <n v="0.4"/>
    <x v="2"/>
    <x v="15"/>
  </r>
  <r>
    <n v="20"/>
    <s v="Guillaume"/>
    <x v="258"/>
    <n v="777.01149425287338"/>
    <n v="1"/>
    <n v="0.4"/>
    <x v="2"/>
    <x v="15"/>
  </r>
  <r>
    <n v="21"/>
    <s v="Nicolas Denoël"/>
    <x v="259"/>
    <n v="762.97968397291197"/>
    <n v="1"/>
    <n v="0.4"/>
    <x v="2"/>
    <x v="15"/>
  </r>
  <r>
    <n v="22"/>
    <s v="Tanguy Labar"/>
    <x v="260"/>
    <n v="761.2612612612611"/>
    <n v="1"/>
    <n v="0.4"/>
    <x v="2"/>
    <x v="15"/>
  </r>
  <r>
    <n v="23"/>
    <s v="Philippe Crefcoeur"/>
    <x v="261"/>
    <n v="742.85714285714289"/>
    <n v="1"/>
    <n v="0.4"/>
    <x v="2"/>
    <x v="15"/>
  </r>
  <r>
    <n v="24"/>
    <s v="Philippe Angellier"/>
    <x v="262"/>
    <n v="739.60612691466088"/>
    <n v="1"/>
    <n v="0.4"/>
    <x v="2"/>
    <x v="15"/>
  </r>
  <r>
    <n v="25"/>
    <s v="Liliana Mejias Parra"/>
    <x v="263"/>
    <n v="737.99126637554593"/>
    <n v="1"/>
    <n v="0.4"/>
    <x v="2"/>
    <x v="15"/>
  </r>
  <r>
    <n v="26"/>
    <s v="Virginie Fontaine"/>
    <x v="264"/>
    <n v="704.16666666666663"/>
    <n v="1"/>
    <n v="0.4"/>
    <x v="2"/>
    <x v="15"/>
  </r>
  <r>
    <n v="27"/>
    <s v="Nesle Verhelst"/>
    <x v="264"/>
    <n v="704.16666666666663"/>
    <n v="1"/>
    <n v="0.4"/>
    <x v="2"/>
    <x v="15"/>
  </r>
  <r>
    <n v="28"/>
    <s v="Florence Collard"/>
    <x v="265"/>
    <n v="685.59837728194714"/>
    <n v="1"/>
    <n v="0.4"/>
    <x v="2"/>
    <x v="15"/>
  </r>
  <r>
    <n v="29"/>
    <s v="Stéphanie Bauduin"/>
    <x v="266"/>
    <n v="669.30693069306938"/>
    <n v="1"/>
    <n v="0.4"/>
    <x v="2"/>
    <x v="15"/>
  </r>
  <r>
    <n v="30"/>
    <s v="Florence Lerat"/>
    <x v="267"/>
    <n v="653.77176015473879"/>
    <n v="1"/>
    <n v="0.4"/>
    <x v="2"/>
    <x v="15"/>
  </r>
  <r>
    <n v="31"/>
    <s v="Pierre Terlinden-Ruhl"/>
    <x v="268"/>
    <n v="563.33333333333337"/>
    <n v="1"/>
    <n v="0.4"/>
    <x v="2"/>
    <x v="15"/>
  </r>
  <r>
    <n v="32"/>
    <s v="Olivier Jeuniaux"/>
    <x v="269"/>
    <n v="534.81012658227849"/>
    <n v="1"/>
    <n v="0.4"/>
    <x v="2"/>
    <x v="15"/>
  </r>
  <r>
    <m/>
    <s v="Arthur Du Brulle"/>
    <x v="270"/>
    <n v="0"/>
    <m/>
    <n v="42.195"/>
    <x v="1"/>
    <x v="16"/>
  </r>
  <r>
    <m/>
    <s v="Simon Délépine"/>
    <x v="271"/>
    <n v="0"/>
    <m/>
    <n v="42.195"/>
    <x v="1"/>
    <x v="16"/>
  </r>
  <r>
    <m/>
    <s v="Benjamin Sanders"/>
    <x v="271"/>
    <n v="0"/>
    <m/>
    <n v="42.195"/>
    <x v="1"/>
    <x v="16"/>
  </r>
  <r>
    <m/>
    <s v="Pascal Vandenhouwheele"/>
    <x v="271"/>
    <n v="0"/>
    <m/>
    <n v="21.1"/>
    <x v="1"/>
    <x v="16"/>
  </r>
  <r>
    <m/>
    <s v="Marius De Beys"/>
    <x v="271"/>
    <n v="0"/>
    <m/>
    <n v="21.1"/>
    <x v="1"/>
    <x v="16"/>
  </r>
  <r>
    <m/>
    <s v="Marie Mahieu"/>
    <x v="271"/>
    <n v="0"/>
    <m/>
    <n v="21.1"/>
    <x v="1"/>
    <x v="16"/>
  </r>
  <r>
    <m/>
    <s v="Vladimir Guinez Martinez"/>
    <x v="271"/>
    <n v="0"/>
    <m/>
    <n v="21.1"/>
    <x v="1"/>
    <x v="16"/>
  </r>
  <r>
    <m/>
    <s v="José Noceda"/>
    <x v="271"/>
    <n v="0"/>
    <m/>
    <n v="42.195"/>
    <x v="1"/>
    <x v="16"/>
  </r>
  <r>
    <m/>
    <s v="Danitza Scatliffe"/>
    <x v="271"/>
    <n v="0"/>
    <m/>
    <n v="21.1"/>
    <x v="1"/>
    <x v="16"/>
  </r>
  <r>
    <m/>
    <s v="Mohammad Abou Taha"/>
    <x v="271"/>
    <n v="0"/>
    <m/>
    <n v="21.1"/>
    <x v="1"/>
    <x v="16"/>
  </r>
  <r>
    <m/>
    <s v="Allison Baete"/>
    <x v="271"/>
    <n v="0"/>
    <m/>
    <n v="21.1"/>
    <x v="1"/>
    <x v="16"/>
  </r>
  <r>
    <m/>
    <s v="Tommaso Tulkens"/>
    <x v="271"/>
    <n v="0"/>
    <m/>
    <n v="21.1"/>
    <x v="1"/>
    <x v="16"/>
  </r>
  <r>
    <m/>
    <s v="Robin Pétré"/>
    <x v="271"/>
    <n v="0"/>
    <m/>
    <n v="21.1"/>
    <x v="1"/>
    <x v="16"/>
  </r>
  <r>
    <m/>
    <s v="Jérôme Vinas"/>
    <x v="271"/>
    <n v="0"/>
    <m/>
    <n v="21.1"/>
    <x v="1"/>
    <x v="16"/>
  </r>
  <r>
    <m/>
    <s v="Pierre-Loic Bacq"/>
    <x v="271"/>
    <n v="0"/>
    <m/>
    <n v="21.1"/>
    <x v="1"/>
    <x v="16"/>
  </r>
  <r>
    <m/>
    <s v="Timothée Van Wassenhove"/>
    <x v="271"/>
    <n v="0"/>
    <m/>
    <n v="21.1"/>
    <x v="1"/>
    <x v="16"/>
  </r>
  <r>
    <m/>
    <s v="Fiona Pitt"/>
    <x v="271"/>
    <n v="0"/>
    <m/>
    <n v="21.1"/>
    <x v="1"/>
    <x v="16"/>
  </r>
  <r>
    <m/>
    <s v="Jessica Duval"/>
    <x v="271"/>
    <n v="0"/>
    <m/>
    <n v="21.1"/>
    <x v="1"/>
    <x v="16"/>
  </r>
  <r>
    <m/>
    <s v="Christian Lameir"/>
    <x v="271"/>
    <n v="0"/>
    <m/>
    <n v="21.1"/>
    <x v="1"/>
    <x v="16"/>
  </r>
  <r>
    <n v="21"/>
    <s v="Edouard Van Dongen"/>
    <x v="272"/>
    <n v="1038.6402753872635"/>
    <n v="0.9"/>
    <n v="10"/>
    <x v="1"/>
    <x v="17"/>
  </r>
  <r>
    <n v="42"/>
    <s v="Louis Bouillet"/>
    <x v="273"/>
    <n v="995.38144329896909"/>
    <n v="0.9"/>
    <n v="10"/>
    <x v="1"/>
    <x v="17"/>
  </r>
  <r>
    <n v="117"/>
    <s v="Fabian Giarra"/>
    <x v="274"/>
    <n v="907.44360902255619"/>
    <n v="0.9"/>
    <n v="10"/>
    <x v="1"/>
    <x v="17"/>
  </r>
  <r>
    <n v="125"/>
    <n v="0.1"/>
    <x v="275"/>
    <n v="900"/>
    <n v="0.9"/>
    <n v="10"/>
    <x v="1"/>
    <x v="17"/>
  </r>
  <r>
    <n v="179"/>
    <s v="Philippe Frennet"/>
    <x v="276"/>
    <n v="866.09257265877284"/>
    <n v="0.9"/>
    <n v="10"/>
    <x v="1"/>
    <x v="17"/>
  </r>
  <r>
    <n v="228"/>
    <s v="Pierre Henrotin"/>
    <x v="104"/>
    <n v="838.99895724713235"/>
    <n v="0.9"/>
    <n v="10"/>
    <x v="1"/>
    <x v="17"/>
  </r>
  <r>
    <n v="229"/>
    <s v="Nicolas Rasson"/>
    <x v="104"/>
    <n v="838.99895724713235"/>
    <n v="0.9"/>
    <n v="10"/>
    <x v="1"/>
    <x v="17"/>
  </r>
  <r>
    <n v="618"/>
    <s v="Justine Stroobant"/>
    <x v="277"/>
    <n v="698.03354540196642"/>
    <n v="0.9"/>
    <n v="10"/>
    <x v="1"/>
    <x v="17"/>
  </r>
  <r>
    <n v="694"/>
    <s v="Jérôme Claessens"/>
    <x v="278"/>
    <n v="678.98734177215192"/>
    <n v="0.9"/>
    <n v="10"/>
    <x v="1"/>
    <x v="17"/>
  </r>
  <r>
    <n v="14"/>
    <s v="Nicolas Denoël"/>
    <x v="80"/>
    <n v="1087.3709566414316"/>
    <n v="0.9"/>
    <n v="12"/>
    <x v="1"/>
    <x v="18"/>
  </r>
  <r>
    <n v="28"/>
    <s v="Benjamin Makumba"/>
    <x v="279"/>
    <n v="1009.5527156549523"/>
    <n v="0.9"/>
    <n v="12"/>
    <x v="1"/>
    <x v="18"/>
  </r>
  <r>
    <n v="81"/>
    <s v="Michel Schoonjans"/>
    <x v="280"/>
    <n v="902.05538110191276"/>
    <n v="0.9"/>
    <n v="12"/>
    <x v="1"/>
    <x v="18"/>
  </r>
  <r>
    <n v="83"/>
    <n v="0.1"/>
    <x v="281"/>
    <n v="900"/>
    <n v="0.9"/>
    <n v="12"/>
    <x v="1"/>
    <x v="18"/>
  </r>
  <r>
    <n v="358"/>
    <s v="Justine Stroobant"/>
    <x v="282"/>
    <n v="734.34812921217758"/>
    <n v="0.9"/>
    <n v="12"/>
    <x v="1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3654AC-E2E3-4101-A427-10D5AFBAC491}" name="Tableau croisé dynamique1" cacheId="13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U190" firstHeaderRow="1" firstDataRow="2" firstDataCol="1"/>
  <pivotFields count="9">
    <pivotField showAll="0"/>
    <pivotField axis="axisRow" showAll="0" sortType="descending">
      <items count="186">
        <item x="0"/>
        <item x="94"/>
        <item x="93"/>
        <item x="97"/>
        <item x="40"/>
        <item x="148"/>
        <item x="115"/>
        <item x="89"/>
        <item x="74"/>
        <item x="54"/>
        <item x="154"/>
        <item x="85"/>
        <item x="39"/>
        <item x="65"/>
        <item x="86"/>
        <item x="146"/>
        <item x="82"/>
        <item x="26"/>
        <item x="51"/>
        <item x="11"/>
        <item x="30"/>
        <item x="149"/>
        <item x="27"/>
        <item x="16"/>
        <item x="104"/>
        <item x="91"/>
        <item x="145"/>
        <item x="151"/>
        <item x="38"/>
        <item x="15"/>
        <item x="137"/>
        <item x="47"/>
        <item x="144"/>
        <item x="126"/>
        <item x="52"/>
        <item x="68"/>
        <item x="98"/>
        <item x="107"/>
        <item x="118"/>
        <item x="71"/>
        <item x="139"/>
        <item x="14"/>
        <item x="58"/>
        <item x="53"/>
        <item x="9"/>
        <item x="128"/>
        <item x="17"/>
        <item x="49"/>
        <item x="46"/>
        <item x="67"/>
        <item x="72"/>
        <item x="35"/>
        <item x="60"/>
        <item x="83"/>
        <item x="43"/>
        <item x="76"/>
        <item x="138"/>
        <item x="41"/>
        <item x="63"/>
        <item x="87"/>
        <item x="24"/>
        <item x="80"/>
        <item x="155"/>
        <item x="44"/>
        <item x="81"/>
        <item x="101"/>
        <item x="6"/>
        <item x="62"/>
        <item x="133"/>
        <item x="48"/>
        <item x="90"/>
        <item x="3"/>
        <item x="70"/>
        <item x="25"/>
        <item x="34"/>
        <item x="19"/>
        <item x="88"/>
        <item x="116"/>
        <item x="20"/>
        <item x="109"/>
        <item x="95"/>
        <item x="78"/>
        <item x="100"/>
        <item x="127"/>
        <item x="42"/>
        <item x="84"/>
        <item x="64"/>
        <item x="18"/>
        <item x="131"/>
        <item x="77"/>
        <item x="79"/>
        <item x="61"/>
        <item x="7"/>
        <item x="113"/>
        <item x="66"/>
        <item x="96"/>
        <item x="156"/>
        <item x="114"/>
        <item x="152"/>
        <item x="31"/>
        <item x="122"/>
        <item x="23"/>
        <item x="29"/>
        <item x="111"/>
        <item x="142"/>
        <item x="4"/>
        <item x="140"/>
        <item x="106"/>
        <item x="13"/>
        <item x="102"/>
        <item x="103"/>
        <item x="37"/>
        <item x="129"/>
        <item x="153"/>
        <item x="121"/>
        <item x="125"/>
        <item x="132"/>
        <item x="120"/>
        <item x="12"/>
        <item x="92"/>
        <item x="147"/>
        <item x="59"/>
        <item x="5"/>
        <item x="2"/>
        <item x="150"/>
        <item x="57"/>
        <item x="33"/>
        <item x="21"/>
        <item x="117"/>
        <item x="10"/>
        <item x="32"/>
        <item x="124"/>
        <item x="75"/>
        <item x="22"/>
        <item x="110"/>
        <item x="45"/>
        <item x="143"/>
        <item x="141"/>
        <item x="55"/>
        <item x="99"/>
        <item x="56"/>
        <item x="130"/>
        <item x="105"/>
        <item x="69"/>
        <item x="28"/>
        <item x="136"/>
        <item x="112"/>
        <item x="123"/>
        <item x="119"/>
        <item x="73"/>
        <item x="50"/>
        <item x="108"/>
        <item x="8"/>
        <item x="36"/>
        <item x="1"/>
        <item x="157"/>
        <item x="159"/>
        <item x="160"/>
        <item x="161"/>
        <item x="162"/>
        <item x="163"/>
        <item x="134"/>
        <item x="164"/>
        <item x="165"/>
        <item x="166"/>
        <item x="167"/>
        <item x="168"/>
        <item x="169"/>
        <item x="170"/>
        <item x="171"/>
        <item x="172"/>
        <item x="158"/>
        <item x="135"/>
        <item x="179"/>
        <item x="180"/>
        <item x="181"/>
        <item x="182"/>
        <item x="183"/>
        <item x="184"/>
        <item x="173"/>
        <item x="174"/>
        <item x="175"/>
        <item x="176"/>
        <item x="177"/>
        <item x="17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numFmtId="2" showAll="0"/>
    <pivotField numFmtId="165" showAll="0"/>
    <pivotField showAll="0"/>
    <pivotField showAll="0"/>
    <pivotField axis="axisCol" showAll="0">
      <items count="45">
        <item x="12"/>
        <item m="1" x="37"/>
        <item m="1" x="22"/>
        <item m="1" x="39"/>
        <item m="1" x="34"/>
        <item x="4"/>
        <item m="1" x="41"/>
        <item m="1" x="26"/>
        <item m="1" x="32"/>
        <item m="1" x="31"/>
        <item m="1" x="28"/>
        <item m="1" x="36"/>
        <item x="6"/>
        <item m="1" x="23"/>
        <item m="1" x="24"/>
        <item m="1" x="30"/>
        <item m="1" x="43"/>
        <item m="1" x="21"/>
        <item m="1" x="25"/>
        <item x="2"/>
        <item m="1" x="40"/>
        <item m="1" x="42"/>
        <item m="1" x="29"/>
        <item m="1" x="20"/>
        <item m="1" x="35"/>
        <item m="1" x="33"/>
        <item x="10"/>
        <item x="14"/>
        <item m="1" x="19"/>
        <item x="1"/>
        <item x="0"/>
        <item x="3"/>
        <item x="5"/>
        <item x="7"/>
        <item x="8"/>
        <item m="1" x="38"/>
        <item x="11"/>
        <item x="13"/>
        <item x="15"/>
        <item x="9"/>
        <item x="16"/>
        <item x="17"/>
        <item x="18"/>
        <item m="1" x="27"/>
        <item t="default"/>
      </items>
    </pivotField>
    <pivotField dragToRow="0" dragToCol="0" dragToPage="0" showAll="0" defaultSubtotal="0"/>
  </pivotFields>
  <rowFields count="1">
    <field x="1"/>
  </rowFields>
  <rowItems count="186">
    <i>
      <x v="154"/>
    </i>
    <i>
      <x/>
    </i>
    <i>
      <x v="48"/>
    </i>
    <i>
      <x v="152"/>
    </i>
    <i>
      <x v="59"/>
    </i>
    <i>
      <x v="82"/>
    </i>
    <i>
      <x v="123"/>
    </i>
    <i>
      <x v="54"/>
    </i>
    <i>
      <x v="118"/>
    </i>
    <i>
      <x v="58"/>
    </i>
    <i>
      <x v="23"/>
    </i>
    <i>
      <x v="78"/>
    </i>
    <i>
      <x v="105"/>
    </i>
    <i>
      <x v="46"/>
    </i>
    <i>
      <x v="84"/>
    </i>
    <i>
      <x v="66"/>
    </i>
    <i>
      <x v="14"/>
    </i>
    <i>
      <x v="44"/>
    </i>
    <i>
      <x v="72"/>
    </i>
    <i>
      <x v="47"/>
    </i>
    <i>
      <x v="69"/>
    </i>
    <i>
      <x v="12"/>
    </i>
    <i>
      <x v="150"/>
    </i>
    <i>
      <x v="125"/>
    </i>
    <i>
      <x v="34"/>
    </i>
    <i>
      <x v="75"/>
    </i>
    <i>
      <x v="52"/>
    </i>
    <i>
      <x v="41"/>
    </i>
    <i>
      <x v="91"/>
    </i>
    <i>
      <x v="87"/>
    </i>
    <i>
      <x v="127"/>
    </i>
    <i>
      <x v="121"/>
    </i>
    <i>
      <x v="92"/>
    </i>
    <i>
      <x v="19"/>
    </i>
    <i>
      <x v="133"/>
    </i>
    <i>
      <x v="42"/>
    </i>
    <i>
      <x v="135"/>
    </i>
    <i>
      <x v="139"/>
    </i>
    <i>
      <x v="17"/>
    </i>
    <i>
      <x v="122"/>
    </i>
    <i>
      <x v="71"/>
    </i>
    <i>
      <x v="29"/>
    </i>
    <i>
      <x v="144"/>
    </i>
    <i>
      <x v="70"/>
    </i>
    <i>
      <x v="9"/>
    </i>
    <i>
      <x v="2"/>
    </i>
    <i>
      <x v="50"/>
    </i>
    <i>
      <x v="153"/>
    </i>
    <i>
      <x v="126"/>
    </i>
    <i>
      <x v="99"/>
    </i>
    <i>
      <x v="57"/>
    </i>
    <i>
      <x v="61"/>
    </i>
    <i>
      <x v="60"/>
    </i>
    <i>
      <x v="55"/>
    </i>
    <i>
      <x v="130"/>
    </i>
    <i>
      <x v="85"/>
    </i>
    <i>
      <x v="31"/>
    </i>
    <i>
      <x v="63"/>
    </i>
    <i>
      <x v="114"/>
    </i>
    <i>
      <x v="108"/>
    </i>
    <i>
      <x v="161"/>
    </i>
    <i>
      <x v="140"/>
    </i>
    <i>
      <x v="88"/>
    </i>
    <i>
      <x v="20"/>
    </i>
    <i>
      <x v="90"/>
    </i>
    <i>
      <x v="49"/>
    </i>
    <i>
      <x v="94"/>
    </i>
    <i>
      <x v="86"/>
    </i>
    <i>
      <x v="22"/>
    </i>
    <i>
      <x v="35"/>
    </i>
    <i>
      <x v="37"/>
    </i>
    <i>
      <x v="176"/>
    </i>
    <i>
      <x v="73"/>
    </i>
    <i>
      <x v="143"/>
    </i>
    <i>
      <x v="1"/>
    </i>
    <i>
      <x v="38"/>
    </i>
    <i>
      <x v="80"/>
    </i>
    <i>
      <x v="8"/>
    </i>
    <i>
      <x v="102"/>
    </i>
    <i>
      <x v="117"/>
    </i>
    <i>
      <x v="83"/>
    </i>
    <i>
      <x v="30"/>
    </i>
    <i>
      <x v="173"/>
    </i>
    <i>
      <x v="39"/>
    </i>
    <i>
      <x v="36"/>
    </i>
    <i>
      <x v="100"/>
    </i>
    <i>
      <x v="116"/>
    </i>
    <i>
      <x v="64"/>
    </i>
    <i>
      <x v="16"/>
    </i>
    <i>
      <x v="178"/>
    </i>
    <i>
      <x v="129"/>
    </i>
    <i>
      <x v="53"/>
    </i>
    <i>
      <x v="145"/>
    </i>
    <i>
      <x v="156"/>
    </i>
    <i>
      <x v="157"/>
    </i>
    <i>
      <x v="146"/>
    </i>
    <i>
      <x v="171"/>
    </i>
    <i>
      <x v="155"/>
    </i>
    <i>
      <x v="65"/>
    </i>
    <i>
      <x v="158"/>
    </i>
    <i>
      <x v="159"/>
    </i>
    <i>
      <x v="109"/>
    </i>
    <i>
      <x v="45"/>
    </i>
    <i>
      <x v="81"/>
    </i>
    <i>
      <x v="112"/>
    </i>
    <i>
      <x v="93"/>
    </i>
    <i>
      <x v="141"/>
    </i>
    <i>
      <x v="160"/>
    </i>
    <i>
      <x v="97"/>
    </i>
    <i>
      <x v="18"/>
    </i>
    <i>
      <x v="6"/>
    </i>
    <i>
      <x v="147"/>
    </i>
    <i>
      <x v="43"/>
    </i>
    <i>
      <x v="174"/>
    </i>
    <i>
      <x v="175"/>
    </i>
    <i>
      <x v="76"/>
    </i>
    <i>
      <x v="138"/>
    </i>
    <i>
      <x v="77"/>
    </i>
    <i>
      <x v="162"/>
    </i>
    <i>
      <x v="163"/>
    </i>
    <i>
      <x v="68"/>
    </i>
    <i>
      <x v="25"/>
    </i>
    <i>
      <x v="164"/>
    </i>
    <i>
      <x v="24"/>
    </i>
    <i>
      <x v="142"/>
    </i>
    <i>
      <x v="67"/>
    </i>
    <i>
      <x v="11"/>
    </i>
    <i>
      <x v="165"/>
    </i>
    <i>
      <x v="7"/>
    </i>
    <i>
      <x v="128"/>
    </i>
    <i>
      <x v="166"/>
    </i>
    <i>
      <x v="13"/>
    </i>
    <i>
      <x v="119"/>
    </i>
    <i>
      <x v="131"/>
    </i>
    <i>
      <x v="167"/>
    </i>
    <i>
      <x v="101"/>
    </i>
    <i>
      <x v="115"/>
    </i>
    <i>
      <x v="33"/>
    </i>
    <i>
      <x v="107"/>
    </i>
    <i>
      <x v="10"/>
    </i>
    <i>
      <x v="177"/>
    </i>
    <i>
      <x v="151"/>
    </i>
    <i>
      <x v="149"/>
    </i>
    <i>
      <x v="168"/>
    </i>
    <i>
      <x v="110"/>
    </i>
    <i>
      <x v="95"/>
    </i>
    <i>
      <x v="3"/>
    </i>
    <i>
      <x v="169"/>
    </i>
    <i>
      <x v="132"/>
    </i>
    <i>
      <x v="79"/>
    </i>
    <i>
      <x v="148"/>
    </i>
    <i>
      <x v="74"/>
    </i>
    <i>
      <x v="51"/>
    </i>
    <i>
      <x v="111"/>
    </i>
    <i>
      <x v="89"/>
    </i>
    <i>
      <x v="134"/>
    </i>
    <i>
      <x v="28"/>
    </i>
    <i>
      <x v="172"/>
    </i>
    <i>
      <x v="170"/>
    </i>
    <i>
      <x v="4"/>
    </i>
    <i>
      <x v="103"/>
    </i>
    <i>
      <x v="120"/>
    </i>
    <i>
      <x v="15"/>
    </i>
    <i>
      <x v="182"/>
    </i>
    <i>
      <x v="124"/>
    </i>
    <i>
      <x v="96"/>
    </i>
    <i>
      <x v="137"/>
    </i>
    <i>
      <x v="180"/>
    </i>
    <i>
      <x v="184"/>
    </i>
    <i>
      <x v="27"/>
    </i>
    <i>
      <x v="26"/>
    </i>
    <i>
      <x v="5"/>
    </i>
    <i>
      <x v="104"/>
    </i>
    <i>
      <x v="21"/>
    </i>
    <i>
      <x v="113"/>
    </i>
    <i>
      <x v="32"/>
    </i>
    <i>
      <x v="40"/>
    </i>
    <i>
      <x v="179"/>
    </i>
    <i>
      <x v="98"/>
    </i>
    <i>
      <x v="181"/>
    </i>
    <i>
      <x v="106"/>
    </i>
    <i>
      <x v="183"/>
    </i>
    <i>
      <x v="136"/>
    </i>
    <i>
      <x v="56"/>
    </i>
    <i>
      <x v="62"/>
    </i>
    <i t="grand">
      <x/>
    </i>
  </rowItems>
  <colFields count="1">
    <field x="7"/>
  </colFields>
  <colItems count="20">
    <i>
      <x/>
    </i>
    <i>
      <x v="5"/>
    </i>
    <i>
      <x v="12"/>
    </i>
    <i>
      <x v="19"/>
    </i>
    <i>
      <x v="26"/>
    </i>
    <i>
      <x v="27"/>
    </i>
    <i>
      <x v="29"/>
    </i>
    <i>
      <x v="30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dataFields count="1">
    <dataField name="Somme de Points" fld="3" baseField="0" baseItem="0" numFmtId="1"/>
  </dataFields>
  <formats count="44">
    <format dxfId="122">
      <pivotArea outline="0" collapsedLevelsAreSubtotals="1" fieldPosition="0"/>
    </format>
    <format dxfId="121">
      <pivotArea outline="0" collapsedLevelsAreSubtotals="1" fieldPosition="0"/>
    </format>
    <format dxfId="120">
      <pivotArea dataOnly="0" labelOnly="1" fieldPosition="0">
        <references count="1">
          <reference field="7" count="0"/>
        </references>
      </pivotArea>
    </format>
    <format dxfId="119">
      <pivotArea dataOnly="0" labelOnly="1" grandCol="1" outline="0" fieldPosition="0"/>
    </format>
    <format dxfId="118">
      <pivotArea outline="0" collapsedLevelsAreSubtotals="1" fieldPosition="0"/>
    </format>
    <format dxfId="117">
      <pivotArea field="7" type="button" dataOnly="0" labelOnly="1" outline="0" axis="axisCol" fieldPosition="0"/>
    </format>
    <format dxfId="116">
      <pivotArea type="topRight" dataOnly="0" labelOnly="1" outline="0" fieldPosition="0"/>
    </format>
    <format dxfId="115">
      <pivotArea dataOnly="0" labelOnly="1" fieldPosition="0">
        <references count="1">
          <reference field="7" count="0"/>
        </references>
      </pivotArea>
    </format>
    <format dxfId="114">
      <pivotArea dataOnly="0" labelOnly="1" grandCol="1" outline="0" fieldPosition="0"/>
    </format>
    <format dxfId="113">
      <pivotArea field="1" grandCol="1" collapsedLevelsAreSubtotals="1" axis="axisRow" fieldPosition="0">
        <references count="1">
          <reference field="1" count="15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112">
      <pivotArea grandRow="1" grandCol="1" outline="0" collapsedLevelsAreSubtotals="1" fieldPosition="0"/>
    </format>
    <format dxfId="111">
      <pivotArea field="1" grandCol="1" collapsedLevelsAreSubtotals="1" axis="axisRow" fieldPosition="0">
        <references count="1">
          <reference field="1" count="11">
            <x v="44"/>
            <x v="59"/>
            <x v="66"/>
            <x v="75"/>
            <x v="78"/>
            <x v="87"/>
            <x v="91"/>
            <x v="105"/>
            <x v="118"/>
            <x v="123"/>
            <x v="152"/>
          </reference>
        </references>
      </pivotArea>
    </format>
    <format dxfId="110">
      <pivotArea field="1" grandCol="1" collapsedLevelsAreSubtotals="1" axis="axisRow" fieldPosition="0">
        <references count="1">
          <reference field="1" count="2">
            <x v="72"/>
            <x v="92"/>
          </reference>
        </references>
      </pivotArea>
    </format>
    <format dxfId="109">
      <pivotArea field="1" grandCol="1" collapsedLevelsAreSubtotals="1" axis="axisRow" fieldPosition="0">
        <references count="1">
          <reference field="1" count="3">
            <x v="84"/>
            <x v="133"/>
            <x v="135"/>
          </reference>
        </references>
      </pivotArea>
    </format>
    <format dxfId="108">
      <pivotArea field="1" grandCol="1" collapsedLevelsAreSubtotals="1" axis="axisRow" fieldPosition="0">
        <references count="1">
          <reference field="1" count="1">
            <x v="122"/>
          </reference>
        </references>
      </pivotArea>
    </format>
    <format dxfId="107">
      <pivotArea field="1" grandCol="1" collapsedLevelsAreSubtotals="1" axis="axisRow" fieldPosition="0">
        <references count="1">
          <reference field="1" count="2">
            <x v="29"/>
            <x v="82"/>
          </reference>
        </references>
      </pivotArea>
    </format>
    <format dxfId="106">
      <pivotArea field="1" grandCol="1" collapsedLevelsAreSubtotals="1" axis="axisRow" fieldPosition="0">
        <references count="1">
          <reference field="1" count="3">
            <x v="34"/>
            <x v="58"/>
            <x v="144"/>
          </reference>
        </references>
      </pivotArea>
    </format>
    <format dxfId="105">
      <pivotArea field="1" grandCol="1" collapsedLevelsAreSubtotals="1" axis="axisRow" fieldPosition="0">
        <references count="1">
          <reference field="1" count="1">
            <x v="70"/>
          </reference>
        </references>
      </pivotArea>
    </format>
    <format dxfId="104">
      <pivotArea field="1" grandCol="1" collapsedLevelsAreSubtotals="1" axis="axisRow" fieldPosition="0">
        <references count="1">
          <reference field="1" count="1">
            <x v="127"/>
          </reference>
        </references>
      </pivotArea>
    </format>
    <format dxfId="103">
      <pivotArea dataOnly="0" labelOnly="1" fieldPosition="0">
        <references count="1">
          <reference field="7" count="1">
            <x v="0"/>
          </reference>
        </references>
      </pivotArea>
    </format>
    <format dxfId="102">
      <pivotArea dataOnly="0" labelOnly="1" fieldPosition="0">
        <references count="1">
          <reference field="7" count="0"/>
        </references>
      </pivotArea>
    </format>
    <format dxfId="101">
      <pivotArea dataOnly="0" labelOnly="1" grandCol="1" outline="0" fieldPosition="0"/>
    </format>
    <format dxfId="100">
      <pivotArea field="1" grandCol="1" collapsedLevelsAreSubtotals="1" axis="axisRow" fieldPosition="0">
        <references count="1">
          <reference field="1" count="1">
            <x v="52"/>
          </reference>
        </references>
      </pivotArea>
    </format>
    <format dxfId="99">
      <pivotArea field="1" grandCol="1" collapsedLevelsAreSubtotals="1" axis="axisRow" fieldPosition="0">
        <references count="1">
          <reference field="1" count="1">
            <x v="46"/>
          </reference>
        </references>
      </pivotArea>
    </format>
    <format dxfId="98">
      <pivotArea field="1" grandCol="1" collapsedLevelsAreSubtotals="1" axis="axisRow" fieldPosition="0">
        <references count="1">
          <reference field="1" count="1">
            <x v="121"/>
          </reference>
        </references>
      </pivotArea>
    </format>
    <format dxfId="97">
      <pivotArea field="1" grandCol="1" collapsedLevelsAreSubtotals="1" axis="axisRow" fieldPosition="0">
        <references count="1">
          <reference field="1" count="1">
            <x v="41"/>
          </reference>
        </references>
      </pivotArea>
    </format>
    <format dxfId="96">
      <pivotArea field="1" grandCol="1" collapsedLevelsAreSubtotals="1" axis="axisRow" fieldPosition="0">
        <references count="1">
          <reference field="1" count="1">
            <x v="12"/>
          </reference>
        </references>
      </pivotArea>
    </format>
    <format dxfId="95">
      <pivotArea field="1" grandCol="1" collapsedLevelsAreSubtotals="1" axis="axisRow" fieldPosition="0">
        <references count="1">
          <reference field="1" count="1">
            <x v="69"/>
          </reference>
        </references>
      </pivotArea>
    </format>
    <format dxfId="94">
      <pivotArea field="1" grandCol="1" collapsedLevelsAreSubtotals="1" axis="axisRow" fieldPosition="0">
        <references count="1">
          <reference field="1" count="1">
            <x v="47"/>
          </reference>
        </references>
      </pivotArea>
    </format>
    <format dxfId="93">
      <pivotArea field="1" grandCol="1" collapsedLevelsAreSubtotals="1" axis="axisRow" fieldPosition="0">
        <references count="1">
          <reference field="1" count="1">
            <x v="54"/>
          </reference>
        </references>
      </pivotArea>
    </format>
    <format dxfId="92">
      <pivotArea field="1" grandCol="1" collapsedLevelsAreSubtotals="1" axis="axisRow" fieldPosition="0">
        <references count="1">
          <reference field="1" count="1">
            <x v="23"/>
          </reference>
        </references>
      </pivotArea>
    </format>
    <format dxfId="91">
      <pivotArea field="1" grandCol="1" collapsedLevelsAreSubtotals="1" axis="axisRow" fieldPosition="0">
        <references count="1">
          <reference field="1" count="1">
            <x v="48"/>
          </reference>
        </references>
      </pivotArea>
    </format>
    <format dxfId="90">
      <pivotArea field="1" grandCol="1" collapsedLevelsAreSubtotals="1" axis="axisRow" fieldPosition="0">
        <references count="1">
          <reference field="1" count="1">
            <x v="14"/>
          </reference>
        </references>
      </pivotArea>
    </format>
    <format dxfId="89">
      <pivotArea field="1" grandCol="1" collapsedLevelsAreSubtotals="1" axis="axisRow" fieldPosition="0">
        <references count="1">
          <reference field="1" count="1">
            <x v="42"/>
          </reference>
        </references>
      </pivotArea>
    </format>
    <format dxfId="88">
      <pivotArea field="1" grandCol="1" collapsedLevelsAreSubtotals="1" axis="axisRow" fieldPosition="0">
        <references count="1">
          <reference field="1" count="1">
            <x v="139"/>
          </reference>
        </references>
      </pivotArea>
    </format>
    <format dxfId="87">
      <pivotArea field="1" grandCol="1" collapsedLevelsAreSubtotals="1" axis="axisRow" fieldPosition="0">
        <references count="1">
          <reference field="1" count="1">
            <x v="17"/>
          </reference>
        </references>
      </pivotArea>
    </format>
    <format dxfId="86">
      <pivotArea field="1" grandCol="1" collapsedLevelsAreSubtotals="1" axis="axisRow" fieldPosition="0">
        <references count="1">
          <reference field="1" count="1">
            <x v="71"/>
          </reference>
        </references>
      </pivotArea>
    </format>
    <format dxfId="85">
      <pivotArea field="1" grandCol="1" collapsedLevelsAreSubtotals="1" axis="axisRow" fieldPosition="0">
        <references count="1">
          <reference field="1" count="1">
            <x v="9"/>
          </reference>
        </references>
      </pivotArea>
    </format>
    <format dxfId="84">
      <pivotArea field="1" grandCol="1" collapsedLevelsAreSubtotals="1" axis="axisRow" fieldPosition="0">
        <references count="1">
          <reference field="1" count="1">
            <x v="2"/>
          </reference>
        </references>
      </pivotArea>
    </format>
    <format dxfId="83">
      <pivotArea field="1" grandCol="1" collapsedLevelsAreSubtotals="1" axis="axisRow" fieldPosition="0">
        <references count="1">
          <reference field="1" count="1">
            <x v="50"/>
          </reference>
        </references>
      </pivotArea>
    </format>
    <format dxfId="82">
      <pivotArea field="1" grandCol="1" collapsedLevelsAreSubtotals="1" axis="axisRow" fieldPosition="0">
        <references count="1">
          <reference field="1" count="1">
            <x v="60"/>
          </reference>
        </references>
      </pivotArea>
    </format>
    <format dxfId="81">
      <pivotArea field="1" grandCol="1" collapsedLevelsAreSubtotals="1" axis="axisRow" fieldPosition="0">
        <references count="1">
          <reference field="1" count="1">
            <x v="114"/>
          </reference>
        </references>
      </pivotArea>
    </format>
    <format dxfId="80">
      <pivotArea field="1" grandCol="1" collapsedLevelsAreSubtotals="1" axis="axisRow" fieldPosition="0">
        <references count="1">
          <reference field="1" count="1">
            <x v="73"/>
          </reference>
        </references>
      </pivotArea>
    </format>
    <format dxfId="79">
      <pivotArea field="1" grandCol="1" collapsedLevelsAreSubtotals="1" axis="axisRow" fieldPosition="0">
        <references count="1">
          <reference field="1" count="1">
            <x v="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1D7F87-DAA5-4549-98D4-BEEDC9BC60D9}" name="Tableau croisé dynamique2" cacheId="2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G24" firstHeaderRow="1" firstDataRow="2" firstDataCol="1"/>
  <pivotFields count="8">
    <pivotField showAll="0"/>
    <pivotField showAll="0"/>
    <pivotField axis="axisRow" showAll="0">
      <items count="284">
        <item x="131"/>
        <item x="130"/>
        <item x="129"/>
        <item x="128"/>
        <item x="271"/>
        <item x="215"/>
        <item x="216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17"/>
        <item x="218"/>
        <item x="25"/>
        <item x="132"/>
        <item x="26"/>
        <item x="133"/>
        <item x="27"/>
        <item x="28"/>
        <item x="29"/>
        <item x="30"/>
        <item x="31"/>
        <item x="32"/>
        <item x="33"/>
        <item x="109"/>
        <item x="34"/>
        <item x="84"/>
        <item x="35"/>
        <item x="134"/>
        <item x="36"/>
        <item x="37"/>
        <item x="38"/>
        <item x="85"/>
        <item x="39"/>
        <item x="110"/>
        <item x="40"/>
        <item x="86"/>
        <item x="0"/>
        <item x="111"/>
        <item x="135"/>
        <item x="136"/>
        <item x="112"/>
        <item x="113"/>
        <item x="114"/>
        <item x="115"/>
        <item x="9"/>
        <item x="137"/>
        <item x="138"/>
        <item x="1"/>
        <item x="116"/>
        <item x="139"/>
        <item x="117"/>
        <item x="118"/>
        <item x="41"/>
        <item x="140"/>
        <item x="42"/>
        <item x="43"/>
        <item x="44"/>
        <item x="2"/>
        <item x="45"/>
        <item x="46"/>
        <item x="47"/>
        <item x="48"/>
        <item x="49"/>
        <item x="10"/>
        <item x="50"/>
        <item x="206"/>
        <item x="51"/>
        <item x="3"/>
        <item x="11"/>
        <item x="94"/>
        <item x="52"/>
        <item x="53"/>
        <item x="54"/>
        <item x="55"/>
        <item x="56"/>
        <item x="141"/>
        <item x="57"/>
        <item x="58"/>
        <item x="12"/>
        <item x="13"/>
        <item x="59"/>
        <item x="95"/>
        <item x="96"/>
        <item x="97"/>
        <item x="272"/>
        <item x="14"/>
        <item x="213"/>
        <item x="60"/>
        <item x="15"/>
        <item x="61"/>
        <item x="16"/>
        <item x="62"/>
        <item x="63"/>
        <item x="64"/>
        <item x="65"/>
        <item x="66"/>
        <item x="207"/>
        <item x="67"/>
        <item x="273"/>
        <item x="68"/>
        <item x="69"/>
        <item x="98"/>
        <item x="70"/>
        <item x="17"/>
        <item x="71"/>
        <item x="18"/>
        <item x="72"/>
        <item x="73"/>
        <item x="99"/>
        <item x="142"/>
        <item x="19"/>
        <item x="74"/>
        <item x="20"/>
        <item x="143"/>
        <item x="75"/>
        <item x="274"/>
        <item x="100"/>
        <item x="275"/>
        <item x="208"/>
        <item x="76"/>
        <item x="101"/>
        <item x="21"/>
        <item x="102"/>
        <item x="144"/>
        <item x="77"/>
        <item x="78"/>
        <item x="276"/>
        <item x="232"/>
        <item x="237"/>
        <item x="103"/>
        <item x="145"/>
        <item x="79"/>
        <item x="146"/>
        <item x="22"/>
        <item x="238"/>
        <item x="233"/>
        <item x="147"/>
        <item x="104"/>
        <item x="105"/>
        <item x="106"/>
        <item x="4"/>
        <item x="80"/>
        <item x="209"/>
        <item x="81"/>
        <item x="231"/>
        <item x="5"/>
        <item x="148"/>
        <item x="23"/>
        <item x="6"/>
        <item x="82"/>
        <item x="107"/>
        <item x="108"/>
        <item x="7"/>
        <item x="210"/>
        <item x="239"/>
        <item x="87"/>
        <item x="149"/>
        <item x="88"/>
        <item x="279"/>
        <item x="89"/>
        <item x="90"/>
        <item x="230"/>
        <item x="150"/>
        <item x="83"/>
        <item x="91"/>
        <item x="151"/>
        <item x="152"/>
        <item x="153"/>
        <item x="154"/>
        <item x="155"/>
        <item x="119"/>
        <item x="211"/>
        <item x="156"/>
        <item x="120"/>
        <item x="234"/>
        <item x="157"/>
        <item x="235"/>
        <item x="8"/>
        <item x="236"/>
        <item x="121"/>
        <item x="122"/>
        <item x="123"/>
        <item x="212"/>
        <item x="277"/>
        <item x="185"/>
        <item x="280"/>
        <item x="281"/>
        <item x="92"/>
        <item x="124"/>
        <item x="158"/>
        <item x="278"/>
        <item x="159"/>
        <item x="160"/>
        <item x="161"/>
        <item x="125"/>
        <item x="162"/>
        <item x="24"/>
        <item x="163"/>
        <item x="164"/>
        <item x="214"/>
        <item x="240"/>
        <item x="165"/>
        <item x="93"/>
        <item x="166"/>
        <item x="126"/>
        <item x="167"/>
        <item x="168"/>
        <item x="169"/>
        <item x="197"/>
        <item x="282"/>
        <item x="186"/>
        <item x="187"/>
        <item x="188"/>
        <item x="189"/>
        <item x="170"/>
        <item x="198"/>
        <item x="199"/>
        <item x="171"/>
        <item x="200"/>
        <item x="190"/>
        <item x="191"/>
        <item x="192"/>
        <item x="201"/>
        <item x="202"/>
        <item x="203"/>
        <item x="204"/>
        <item x="193"/>
        <item x="127"/>
        <item x="205"/>
        <item x="172"/>
        <item x="194"/>
        <item x="195"/>
        <item x="196"/>
        <item x="173"/>
        <item x="174"/>
        <item x="175"/>
        <item x="176"/>
        <item x="177"/>
        <item x="270"/>
        <item x="178"/>
        <item x="179"/>
        <item x="180"/>
        <item x="181"/>
        <item x="182"/>
        <item x="183"/>
        <item x="184"/>
        <item x="228"/>
        <item x="227"/>
        <item x="226"/>
        <item x="225"/>
        <item x="224"/>
        <item x="223"/>
        <item x="222"/>
        <item x="221"/>
        <item x="220"/>
        <item x="219"/>
        <item x="229"/>
        <item t="default"/>
      </items>
    </pivotField>
    <pivotField numFmtId="1" showAll="0"/>
    <pivotField showAll="0"/>
    <pivotField dataField="1" showAll="0"/>
    <pivotField axis="axisCol" showAll="0">
      <items count="6">
        <item x="4"/>
        <item x="1"/>
        <item x="2"/>
        <item x="0"/>
        <item x="3"/>
        <item t="default"/>
      </items>
    </pivotField>
    <pivotField axis="axisRow" showAll="0">
      <items count="20">
        <item sd="0" x="13"/>
        <item sd="0" x="18"/>
        <item sd="0" x="17"/>
        <item sd="0" x="15"/>
        <item sd="0" x="12"/>
        <item sd="0" x="0"/>
        <item sd="0" x="7"/>
        <item sd="0" x="4"/>
        <item sd="0" x="11"/>
        <item sd="0" x="10"/>
        <item sd="0" x="1"/>
        <item sd="0" x="16"/>
        <item sd="0" x="3"/>
        <item sd="0" x="5"/>
        <item sd="0" x="9"/>
        <item sd="0" x="14"/>
        <item sd="0" x="2"/>
        <item sd="0" x="6"/>
        <item sd="0" x="8"/>
        <item t="default" sd="0"/>
      </items>
    </pivotField>
  </pivotFields>
  <rowFields count="2">
    <field x="7"/>
    <field x="2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me de Km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64CAE6-FDAF-43A5-AC42-D918E3D2D178}" name="Tableau2" displayName="Tableau2" ref="A1:W160" totalsRowShown="0" headerRowDxfId="45" dataDxfId="47">
  <autoFilter ref="A1:W160" xr:uid="{F8081023-44E3-4749-AB08-FDA9A74A9E4B}"/>
  <sortState xmlns:xlrd2="http://schemas.microsoft.com/office/spreadsheetml/2017/richdata2" ref="A2:W160">
    <sortCondition descending="1" ref="W1:W160"/>
  </sortState>
  <tableColumns count="23">
    <tableColumn id="1" xr3:uid="{0ABE1AF5-D538-4DBE-8837-8AE372C52CE9}" name="Nom" dataDxfId="68"/>
    <tableColumn id="23" xr3:uid="{A1A2DC6A-C278-4C4E-A61D-CD50CC64D2B2}" name="Catégorie" dataDxfId="0"/>
    <tableColumn id="2" xr3:uid="{1E10D3E9-A168-49E5-9061-8E2FE1343BCE}" name="Course de l'heure" dataDxfId="67"/>
    <tableColumn id="3" xr3:uid="{17A23727-4C51-4175-A082-5CD5A94D9FAA}" name="Galopades" dataDxfId="66"/>
    <tableColumn id="4" xr3:uid="{2C463477-CDA3-4EAC-A3DC-990BC8C0A72D}" name="Relais mouillés" dataDxfId="65"/>
    <tableColumn id="5" xr3:uid="{10177BE2-2BC3-4294-9097-F3CDA7D2E6FB}" name="Relais Givrés" dataDxfId="64"/>
    <tableColumn id="6" xr3:uid="{83A0DB88-B392-4E4E-AA92-9A334C2EBAE3}" name="Hivernales" dataDxfId="63"/>
    <tableColumn id="7" xr3:uid="{2CEDAA33-2011-49F0-8BAC-2E6949380359}" name="RCBT" dataDxfId="62"/>
    <tableColumn id="8" xr3:uid="{466969FE-3767-4DB6-B3D2-2EB03B71284D}" name="Mannekenpis Corrida" dataDxfId="61"/>
    <tableColumn id="9" xr3:uid="{D233915E-B5DA-4EEF-B48A-4DD3BF275980}" name="Evere" dataDxfId="60"/>
    <tableColumn id="10" xr3:uid="{0572A389-4595-43FC-AA6C-98A2D8D123B2}" name="OTAN" dataDxfId="59"/>
    <tableColumn id="11" xr3:uid="{2715C74E-CCD0-445D-B3BE-A0BD876C664C}" name="Rameurs" dataDxfId="58"/>
    <tableColumn id="12" xr3:uid="{90E22B3A-D098-4C48-91A0-9877C96FB7BD}" name="Foulées AXA" dataDxfId="57"/>
    <tableColumn id="13" xr3:uid="{49033569-F01F-4253-BA1F-CEBA6FC3D1C7}" name="Trail Beaufays" dataDxfId="56"/>
    <tableColumn id="14" xr3:uid="{D7AC756A-613F-46BA-9C39-8A2939596631}" name="GP Dayer" dataDxfId="55"/>
    <tableColumn id="15" xr3:uid="{BF4F2955-9BF9-4A2B-8304-73CAA9AB1D1B}" name="Bonus" dataDxfId="54"/>
    <tableColumn id="16" xr3:uid="{3D97C87D-1281-45AB-9ADA-6E384CAFEDBF}" name="Compet RCBT" dataDxfId="53"/>
    <tableColumn id="17" xr3:uid="{E9AE3396-2858-4C84-83E8-7446F69158F3}" name="RB Chaumont" dataDxfId="52"/>
    <tableColumn id="18" xr3:uid="{4234C348-C98B-44B1-8D14-24D19331702D}" name="Marathon Bxl" dataDxfId="51"/>
    <tableColumn id="19" xr3:uid="{11CAD908-B5E6-46BE-AEE4-B935E19CDBBA}" name="BW Nivelles" dataDxfId="50"/>
    <tableColumn id="20" xr3:uid="{3957FF1D-A16D-4033-85F0-B4BAE3D97A6B}" name="BW Chaumont" dataDxfId="49"/>
    <tableColumn id="22" xr3:uid="{B45139EE-474C-4E08-9FBC-82F4E4124AB1}" name="Nombre de courses" dataDxfId="46">
      <calculatedColumnFormula>COUNT(Tableau2[[#This Row],[Course de l''heure]:[BW Chaumont]])</calculatedColumnFormula>
    </tableColumn>
    <tableColumn id="21" xr3:uid="{11985275-D79D-4D34-9FE6-F643FEE78EA4}" name="Total" dataDxfId="4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90137B-8ED9-4011-A71A-C857B6B2F5C1}" name="Tableau1" displayName="Tableau1" ref="A1:H456" totalsRowShown="0" headerRowDxfId="78" dataDxfId="77">
  <autoFilter ref="A1:H456" xr:uid="{6D534915-2168-4AB7-B696-13AC0D79EB27}"/>
  <tableColumns count="8">
    <tableColumn id="1" xr3:uid="{FD745B42-34CB-4384-A838-4CBDB253BCB6}" name="Place" dataDxfId="76"/>
    <tableColumn id="2" xr3:uid="{66841455-E4BE-40CE-AAD5-04FF89B071F3}" name="Noms" dataDxfId="75" dataCellStyle="Normal 6 2"/>
    <tableColumn id="3" xr3:uid="{E271F542-EEA4-4C4B-AA10-FCA1608A7920}" name="Temps" dataDxfId="74"/>
    <tableColumn id="4" xr3:uid="{CC002D83-F6A6-4EFB-A720-5A70A414C79B}" name="Points" dataDxfId="73"/>
    <tableColumn id="7" xr3:uid="{1CA4FE0C-D31D-4B2C-A1F6-5F1DF94A0141}" name="Coef" dataDxfId="72"/>
    <tableColumn id="6" xr3:uid="{232BA12C-E501-44F8-AA11-65420A32038D}" name="Km" dataDxfId="71"/>
    <tableColumn id="8" xr3:uid="{6D2ACB8C-0A01-4F98-B188-A8CDDBCA843F}" name="Type" dataDxfId="70"/>
    <tableColumn id="5" xr3:uid="{22A43603-0476-4FE8-A2B7-D6E1029540F0}" name="Parcours" dataDxfId="69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égral">
  <a:themeElements>
    <a:clrScheme name="Inté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é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é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D07CC-6F28-477C-A1A2-9DF08F340002}">
  <dimension ref="A1:W160"/>
  <sheetViews>
    <sheetView tabSelected="1" topLeftCell="A5" workbookViewId="0">
      <selection activeCell="C19" sqref="C19"/>
    </sheetView>
  </sheetViews>
  <sheetFormatPr baseColWidth="10" defaultRowHeight="14" x14ac:dyDescent="0.3"/>
  <cols>
    <col min="1" max="1" width="21.1640625" bestFit="1" customWidth="1"/>
    <col min="2" max="2" width="8.25" customWidth="1"/>
    <col min="3" max="22" width="5.58203125" customWidth="1"/>
    <col min="23" max="23" width="6.75" bestFit="1" customWidth="1"/>
  </cols>
  <sheetData>
    <row r="1" spans="1:23" ht="114.5" customHeight="1" x14ac:dyDescent="0.3">
      <c r="A1" s="23" t="s">
        <v>205</v>
      </c>
      <c r="B1" s="23" t="s">
        <v>231</v>
      </c>
      <c r="C1" s="23" t="s">
        <v>80</v>
      </c>
      <c r="D1" s="23" t="s">
        <v>72</v>
      </c>
      <c r="E1" s="23" t="s">
        <v>77</v>
      </c>
      <c r="F1" s="23" t="s">
        <v>149</v>
      </c>
      <c r="G1" s="23" t="s">
        <v>214</v>
      </c>
      <c r="H1" s="23" t="s">
        <v>186</v>
      </c>
      <c r="I1" s="23" t="s">
        <v>178</v>
      </c>
      <c r="J1" s="23" t="s">
        <v>179</v>
      </c>
      <c r="K1" s="23" t="s">
        <v>180</v>
      </c>
      <c r="L1" s="23" t="s">
        <v>181</v>
      </c>
      <c r="M1" s="23" t="s">
        <v>182</v>
      </c>
      <c r="N1" s="23" t="s">
        <v>183</v>
      </c>
      <c r="O1" s="23" t="s">
        <v>184</v>
      </c>
      <c r="P1" s="23" t="s">
        <v>185</v>
      </c>
      <c r="Q1" s="23" t="s">
        <v>208</v>
      </c>
      <c r="R1" s="23" t="s">
        <v>210</v>
      </c>
      <c r="S1" s="23" t="s">
        <v>209</v>
      </c>
      <c r="T1" s="23" t="s">
        <v>212</v>
      </c>
      <c r="U1" s="23" t="s">
        <v>211</v>
      </c>
      <c r="V1" s="23" t="s">
        <v>229</v>
      </c>
      <c r="W1" s="23" t="s">
        <v>228</v>
      </c>
    </row>
    <row r="2" spans="1:23" x14ac:dyDescent="0.3">
      <c r="A2" s="2" t="s">
        <v>21</v>
      </c>
      <c r="B2" s="2" t="s">
        <v>232</v>
      </c>
      <c r="C2" s="21">
        <v>1075.8075148319051</v>
      </c>
      <c r="D2" s="21"/>
      <c r="E2" s="21"/>
      <c r="F2" s="21">
        <v>925.53816046966722</v>
      </c>
      <c r="G2" s="21"/>
      <c r="H2" s="21"/>
      <c r="I2" s="21"/>
      <c r="J2" s="21"/>
      <c r="K2" s="21"/>
      <c r="L2" s="21"/>
      <c r="M2" s="21"/>
      <c r="N2" s="21">
        <v>1148.8783943329395</v>
      </c>
      <c r="O2" s="21"/>
      <c r="P2" s="21"/>
      <c r="Q2" s="21">
        <v>762.97968397291197</v>
      </c>
      <c r="R2" s="21"/>
      <c r="S2" s="21"/>
      <c r="T2" s="21"/>
      <c r="U2" s="21">
        <v>1087.3709566414316</v>
      </c>
      <c r="V2" s="21">
        <f>COUNT(Tableau2[[#This Row],[Course de l''heure]:[BW Chaumont]])</f>
        <v>5</v>
      </c>
      <c r="W2" s="35">
        <f>LARGE(C2:U2,1)+LARGE(C2:U2,2)+LARGE(C2:U2,3)+LARGE(C2:U2,4)</f>
        <v>4237.5950262759434</v>
      </c>
    </row>
    <row r="3" spans="1:23" x14ac:dyDescent="0.3">
      <c r="A3" s="2" t="s">
        <v>30</v>
      </c>
      <c r="B3" s="2" t="s">
        <v>233</v>
      </c>
      <c r="C3" s="21"/>
      <c r="D3" s="21"/>
      <c r="E3" s="21"/>
      <c r="F3" s="21">
        <v>868.99402847955912</v>
      </c>
      <c r="G3" s="21"/>
      <c r="H3" s="21"/>
      <c r="I3" s="21"/>
      <c r="J3" s="21">
        <v>1014.9700598802393</v>
      </c>
      <c r="K3" s="21">
        <v>1015.3403643336529</v>
      </c>
      <c r="L3" s="21">
        <v>973.03434572807271</v>
      </c>
      <c r="M3" s="21"/>
      <c r="N3" s="21">
        <v>1016.9200076002279</v>
      </c>
      <c r="O3" s="21"/>
      <c r="P3" s="21">
        <v>0</v>
      </c>
      <c r="Q3" s="21"/>
      <c r="R3" s="21"/>
      <c r="S3" s="21"/>
      <c r="T3" s="21"/>
      <c r="U3" s="21"/>
      <c r="V3" s="21">
        <f>COUNT(Tableau2[[#This Row],[Course de l''heure]:[BW Chaumont]])</f>
        <v>6</v>
      </c>
      <c r="W3" s="35">
        <f>LARGE(C3:U3,1)+LARGE(C3:U3,2)+LARGE(C3:U3,3)+LARGE(C3:U3,4)</f>
        <v>4020.2647775421929</v>
      </c>
    </row>
    <row r="4" spans="1:23" x14ac:dyDescent="0.3">
      <c r="A4" s="2" t="s">
        <v>82</v>
      </c>
      <c r="B4" s="2" t="s">
        <v>232</v>
      </c>
      <c r="C4" s="21"/>
      <c r="D4" s="21"/>
      <c r="E4" s="21"/>
      <c r="F4" s="21"/>
      <c r="G4" s="21"/>
      <c r="H4" s="21"/>
      <c r="I4" s="21"/>
      <c r="J4" s="21"/>
      <c r="K4" s="21"/>
      <c r="L4" s="21">
        <v>996.51162790697663</v>
      </c>
      <c r="M4" s="21">
        <v>997.37495565803476</v>
      </c>
      <c r="N4" s="21">
        <v>616.7611622962437</v>
      </c>
      <c r="O4" s="21"/>
      <c r="P4" s="21">
        <v>0</v>
      </c>
      <c r="Q4" s="21">
        <v>1000</v>
      </c>
      <c r="R4" s="21"/>
      <c r="S4" s="21"/>
      <c r="T4" s="21">
        <v>995.38144329896909</v>
      </c>
      <c r="U4" s="21"/>
      <c r="V4" s="21">
        <f>COUNT(Tableau2[[#This Row],[Course de l''heure]:[BW Chaumont]])</f>
        <v>6</v>
      </c>
      <c r="W4" s="35">
        <f>LARGE(C4:U4,1)+LARGE(C4:U4,2)+LARGE(C4:U4,3)+LARGE(C4:U4,4)</f>
        <v>3989.2680268639806</v>
      </c>
    </row>
    <row r="5" spans="1:23" x14ac:dyDescent="0.3">
      <c r="A5" s="2" t="s">
        <v>18</v>
      </c>
      <c r="B5" s="2" t="s">
        <v>234</v>
      </c>
      <c r="C5" s="21"/>
      <c r="D5" s="21">
        <v>1026.9761029411766</v>
      </c>
      <c r="E5" s="21"/>
      <c r="F5" s="21">
        <v>999.36608557844681</v>
      </c>
      <c r="G5" s="21"/>
      <c r="H5" s="21"/>
      <c r="I5" s="21"/>
      <c r="J5" s="21"/>
      <c r="K5" s="21">
        <v>902.81329923273665</v>
      </c>
      <c r="L5" s="21"/>
      <c r="M5" s="21"/>
      <c r="N5" s="21"/>
      <c r="O5" s="21"/>
      <c r="P5" s="21">
        <v>0</v>
      </c>
      <c r="Q5" s="21">
        <v>1059.5611285266457</v>
      </c>
      <c r="R5" s="21"/>
      <c r="S5" s="21"/>
      <c r="T5" s="21"/>
      <c r="U5" s="21"/>
      <c r="V5" s="21">
        <f>COUNT(Tableau2[[#This Row],[Course de l''heure]:[BW Chaumont]])</f>
        <v>5</v>
      </c>
      <c r="W5" s="35">
        <f>LARGE(C5:U5,1)+LARGE(C5:U5,2)+LARGE(C5:U5,3)+LARGE(C5:U5,4)</f>
        <v>3988.7166162790063</v>
      </c>
    </row>
    <row r="6" spans="1:23" x14ac:dyDescent="0.3">
      <c r="A6" s="2" t="s">
        <v>26</v>
      </c>
      <c r="B6" s="2"/>
      <c r="C6" s="21"/>
      <c r="D6" s="21"/>
      <c r="E6" s="21"/>
      <c r="F6" s="21">
        <v>900</v>
      </c>
      <c r="G6" s="21"/>
      <c r="H6" s="21"/>
      <c r="I6" s="21"/>
      <c r="J6" s="21">
        <v>1026.5814266487216</v>
      </c>
      <c r="K6" s="21">
        <v>1018.2692307692307</v>
      </c>
      <c r="L6" s="21">
        <v>1016.3059590868664</v>
      </c>
      <c r="M6" s="21"/>
      <c r="N6" s="21"/>
      <c r="O6" s="21"/>
      <c r="P6" s="21"/>
      <c r="Q6" s="21"/>
      <c r="R6" s="21"/>
      <c r="S6" s="21"/>
      <c r="T6" s="21"/>
      <c r="U6" s="21"/>
      <c r="V6" s="21">
        <f>COUNT(Tableau2[[#This Row],[Course de l''heure]:[BW Chaumont]])</f>
        <v>4</v>
      </c>
      <c r="W6" s="35">
        <f>LARGE(C6:U6,1)+LARGE(C6:U6,2)+LARGE(C6:U6,3)+LARGE(C6:U6,4)</f>
        <v>3961.1566165048189</v>
      </c>
    </row>
    <row r="7" spans="1:23" x14ac:dyDescent="0.3">
      <c r="A7" s="2" t="s">
        <v>73</v>
      </c>
      <c r="B7" s="2" t="s">
        <v>235</v>
      </c>
      <c r="C7" s="21">
        <v>991.430454845089</v>
      </c>
      <c r="D7" s="21">
        <v>965.31317494600432</v>
      </c>
      <c r="E7" s="21"/>
      <c r="F7" s="21"/>
      <c r="G7" s="21"/>
      <c r="H7" s="21">
        <v>1002.1398002853068</v>
      </c>
      <c r="I7" s="21"/>
      <c r="J7" s="21"/>
      <c r="K7" s="21"/>
      <c r="L7" s="21"/>
      <c r="M7" s="21"/>
      <c r="N7" s="21"/>
      <c r="O7" s="21"/>
      <c r="P7" s="21">
        <v>0</v>
      </c>
      <c r="Q7" s="21">
        <v>1000</v>
      </c>
      <c r="R7" s="21"/>
      <c r="S7" s="21">
        <v>0</v>
      </c>
      <c r="T7" s="21"/>
      <c r="U7" s="21"/>
      <c r="V7" s="21">
        <f>COUNT(Tableau2[[#This Row],[Course de l''heure]:[BW Chaumont]])</f>
        <v>6</v>
      </c>
      <c r="W7" s="35">
        <f>LARGE(C7:U7,1)+LARGE(C7:U7,2)+LARGE(C7:U7,3)+LARGE(C7:U7,4)</f>
        <v>3958.8834300764001</v>
      </c>
    </row>
    <row r="8" spans="1:23" x14ac:dyDescent="0.3">
      <c r="A8" s="2" t="s">
        <v>23</v>
      </c>
      <c r="B8" s="2"/>
      <c r="C8" s="21"/>
      <c r="D8" s="21"/>
      <c r="E8" s="21"/>
      <c r="F8" s="21">
        <v>918.79553181155904</v>
      </c>
      <c r="G8" s="21"/>
      <c r="H8" s="21"/>
      <c r="I8" s="21"/>
      <c r="J8" s="21">
        <v>1014.9700598802393</v>
      </c>
      <c r="K8" s="21"/>
      <c r="L8" s="21">
        <v>1023.8948626045401</v>
      </c>
      <c r="M8" s="21">
        <v>992.44617013766333</v>
      </c>
      <c r="N8" s="21"/>
      <c r="O8" s="21"/>
      <c r="P8" s="21"/>
      <c r="Q8" s="21"/>
      <c r="R8" s="21"/>
      <c r="S8" s="21"/>
      <c r="T8" s="21"/>
      <c r="U8" s="21"/>
      <c r="V8" s="21">
        <f>COUNT(Tableau2[[#This Row],[Course de l''heure]:[BW Chaumont]])</f>
        <v>4</v>
      </c>
      <c r="W8" s="35">
        <f>LARGE(C8:U8,1)+LARGE(C8:U8,2)+LARGE(C8:U8,3)+LARGE(C8:U8,4)</f>
        <v>3950.1066244340018</v>
      </c>
    </row>
    <row r="9" spans="1:23" x14ac:dyDescent="0.3">
      <c r="A9" s="2" t="s">
        <v>74</v>
      </c>
      <c r="B9" s="2"/>
      <c r="C9" s="21">
        <v>1056.6908371786421</v>
      </c>
      <c r="D9" s="21">
        <v>964.896373056995</v>
      </c>
      <c r="E9" s="21">
        <v>787.87878787878788</v>
      </c>
      <c r="F9" s="21"/>
      <c r="G9" s="21"/>
      <c r="H9" s="21"/>
      <c r="I9" s="21"/>
      <c r="J9" s="21"/>
      <c r="K9" s="21"/>
      <c r="L9" s="21"/>
      <c r="M9" s="21">
        <v>1018.3266932270917</v>
      </c>
      <c r="N9" s="21"/>
      <c r="O9" s="21">
        <v>831.76895306859194</v>
      </c>
      <c r="P9" s="21">
        <v>0</v>
      </c>
      <c r="Q9" s="21"/>
      <c r="R9" s="21"/>
      <c r="S9" s="21"/>
      <c r="T9" s="21"/>
      <c r="U9" s="21"/>
      <c r="V9" s="21">
        <f>COUNT(Tableau2[[#This Row],[Course de l''heure]:[BW Chaumont]])</f>
        <v>6</v>
      </c>
      <c r="W9" s="35">
        <f>LARGE(C9:U9,1)+LARGE(C9:U9,2)+LARGE(C9:U9,3)+LARGE(C9:U9,4)</f>
        <v>3871.6828565313208</v>
      </c>
    </row>
    <row r="10" spans="1:23" x14ac:dyDescent="0.3">
      <c r="A10" s="2" t="s">
        <v>25</v>
      </c>
      <c r="B10" s="2" t="s">
        <v>235</v>
      </c>
      <c r="C10" s="21"/>
      <c r="D10" s="21">
        <v>872.24824355971907</v>
      </c>
      <c r="E10" s="21"/>
      <c r="F10" s="21">
        <v>903.87004300047795</v>
      </c>
      <c r="G10" s="21"/>
      <c r="H10" s="21">
        <v>948.0431848852902</v>
      </c>
      <c r="I10" s="21"/>
      <c r="J10" s="21"/>
      <c r="K10" s="21"/>
      <c r="L10" s="21"/>
      <c r="M10" s="21"/>
      <c r="N10" s="21"/>
      <c r="O10" s="21"/>
      <c r="P10" s="21"/>
      <c r="Q10" s="21"/>
      <c r="R10" s="21">
        <v>1014.6067415730336</v>
      </c>
      <c r="S10" s="21"/>
      <c r="T10" s="21"/>
      <c r="U10" s="21"/>
      <c r="V10" s="21">
        <f>COUNT(Tableau2[[#This Row],[Course de l''heure]:[BW Chaumont]])</f>
        <v>4</v>
      </c>
      <c r="W10" s="35">
        <f>LARGE(C10:U10,1)+LARGE(C10:U10,2)+LARGE(C10:U10,3)+LARGE(C10:U10,4)</f>
        <v>3738.7682130185208</v>
      </c>
    </row>
    <row r="11" spans="1:23" x14ac:dyDescent="0.3">
      <c r="A11" s="2" t="s">
        <v>19</v>
      </c>
      <c r="B11" s="2" t="s">
        <v>235</v>
      </c>
      <c r="C11" s="21"/>
      <c r="D11" s="21">
        <v>971.60869565217376</v>
      </c>
      <c r="E11" s="21"/>
      <c r="F11" s="21">
        <v>942.60089686098661</v>
      </c>
      <c r="G11" s="21">
        <v>940.67434912505348</v>
      </c>
      <c r="H11" s="21">
        <v>830.13293943870019</v>
      </c>
      <c r="I11" s="21"/>
      <c r="J11" s="21"/>
      <c r="K11" s="21"/>
      <c r="L11" s="21"/>
      <c r="M11" s="21"/>
      <c r="N11" s="21"/>
      <c r="O11" s="21"/>
      <c r="P11" s="21"/>
      <c r="Q11" s="21"/>
      <c r="R11" s="21">
        <v>873.75076483785438</v>
      </c>
      <c r="S11" s="21"/>
      <c r="T11" s="21"/>
      <c r="U11" s="21"/>
      <c r="V11" s="21">
        <f>COUNT(Tableau2[[#This Row],[Course de l''heure]:[BW Chaumont]])</f>
        <v>5</v>
      </c>
      <c r="W11" s="35">
        <f>LARGE(C11:U11,1)+LARGE(C11:U11,2)+LARGE(C11:U11,3)+LARGE(C11:U11,4)</f>
        <v>3728.6347064760685</v>
      </c>
    </row>
    <row r="12" spans="1:23" x14ac:dyDescent="0.3">
      <c r="A12" s="2" t="s">
        <v>62</v>
      </c>
      <c r="B12" s="2"/>
      <c r="C12" s="21"/>
      <c r="D12" s="21"/>
      <c r="E12" s="21"/>
      <c r="F12" s="21">
        <v>883.19327731092426</v>
      </c>
      <c r="G12" s="21"/>
      <c r="H12" s="21"/>
      <c r="I12" s="21"/>
      <c r="J12" s="21">
        <v>893.93495458540883</v>
      </c>
      <c r="K12" s="21"/>
      <c r="L12" s="21"/>
      <c r="M12" s="21">
        <v>943.17343173431755</v>
      </c>
      <c r="N12" s="21"/>
      <c r="O12" s="21"/>
      <c r="P12" s="21">
        <v>0</v>
      </c>
      <c r="Q12" s="21"/>
      <c r="R12" s="21">
        <v>880.93769278223317</v>
      </c>
      <c r="S12" s="21"/>
      <c r="T12" s="21">
        <v>907.44360902255619</v>
      </c>
      <c r="U12" s="21"/>
      <c r="V12" s="21">
        <f>COUNT(Tableau2[[#This Row],[Course de l''heure]:[BW Chaumont]])</f>
        <v>6</v>
      </c>
      <c r="W12" s="35">
        <f>LARGE(C12:U12,1)+LARGE(C12:U12,2)+LARGE(C12:U12,3)+LARGE(C12:U12,4)</f>
        <v>3627.7452726532069</v>
      </c>
    </row>
    <row r="13" spans="1:23" x14ac:dyDescent="0.3">
      <c r="A13" s="2" t="s">
        <v>24</v>
      </c>
      <c r="B13" s="2" t="s">
        <v>235</v>
      </c>
      <c r="C13" s="21"/>
      <c r="D13" s="21">
        <v>869.87154534838453</v>
      </c>
      <c r="E13" s="21"/>
      <c r="F13" s="21">
        <v>910.83293211362525</v>
      </c>
      <c r="G13" s="21"/>
      <c r="H13" s="21">
        <v>948.0431848852902</v>
      </c>
      <c r="I13" s="21"/>
      <c r="J13" s="21"/>
      <c r="K13" s="21"/>
      <c r="L13" s="21"/>
      <c r="M13" s="21"/>
      <c r="N13" s="21"/>
      <c r="O13" s="21"/>
      <c r="P13" s="21"/>
      <c r="Q13" s="21"/>
      <c r="R13" s="21">
        <v>869.31818181818187</v>
      </c>
      <c r="S13" s="21"/>
      <c r="T13" s="21"/>
      <c r="U13" s="21"/>
      <c r="V13" s="21">
        <f>COUNT(Tableau2[[#This Row],[Course de l''heure]:[BW Chaumont]])</f>
        <v>4</v>
      </c>
      <c r="W13" s="35">
        <f>LARGE(C13:U13,1)+LARGE(C13:U13,2)+LARGE(C13:U13,3)+LARGE(C13:U13,4)</f>
        <v>3598.0658441654818</v>
      </c>
    </row>
    <row r="14" spans="1:23" x14ac:dyDescent="0.3">
      <c r="A14" s="2" t="s">
        <v>31</v>
      </c>
      <c r="B14" s="2" t="s">
        <v>235</v>
      </c>
      <c r="C14" s="21"/>
      <c r="D14" s="21"/>
      <c r="E14" s="21"/>
      <c r="F14" s="21">
        <v>857.95918367346928</v>
      </c>
      <c r="G14" s="21">
        <v>876.34194831013929</v>
      </c>
      <c r="H14" s="21">
        <v>902.37636480411038</v>
      </c>
      <c r="I14" s="21"/>
      <c r="J14" s="21"/>
      <c r="K14" s="21"/>
      <c r="L14" s="21"/>
      <c r="M14" s="21"/>
      <c r="N14" s="21"/>
      <c r="O14" s="21"/>
      <c r="P14" s="21"/>
      <c r="Q14" s="21"/>
      <c r="R14" s="21">
        <v>905.708245243129</v>
      </c>
      <c r="S14" s="21"/>
      <c r="T14" s="21"/>
      <c r="U14" s="21"/>
      <c r="V14" s="21">
        <f>COUNT(Tableau2[[#This Row],[Course de l''heure]:[BW Chaumont]])</f>
        <v>4</v>
      </c>
      <c r="W14" s="35">
        <f>LARGE(C14:U14,1)+LARGE(C14:U14,2)+LARGE(C14:U14,3)+LARGE(C14:U14,4)</f>
        <v>3542.3857420308482</v>
      </c>
    </row>
    <row r="15" spans="1:23" x14ac:dyDescent="0.3">
      <c r="A15" s="2" t="s">
        <v>45</v>
      </c>
      <c r="B15" s="2" t="s">
        <v>239</v>
      </c>
      <c r="C15" s="21"/>
      <c r="D15" s="21"/>
      <c r="E15" s="21">
        <v>787.87878787878788</v>
      </c>
      <c r="F15" s="21">
        <v>776.28231432088626</v>
      </c>
      <c r="G15" s="21"/>
      <c r="H15" s="21"/>
      <c r="I15" s="21"/>
      <c r="J15" s="21"/>
      <c r="K15" s="21"/>
      <c r="L15" s="21"/>
      <c r="M15" s="21"/>
      <c r="N15" s="21">
        <v>955.5525798964469</v>
      </c>
      <c r="O15" s="21"/>
      <c r="P15" s="21">
        <v>0</v>
      </c>
      <c r="Q15" s="21">
        <v>889.47368421052624</v>
      </c>
      <c r="R15" s="21"/>
      <c r="S15" s="21"/>
      <c r="T15" s="21"/>
      <c r="U15" s="21">
        <v>902.05538110191276</v>
      </c>
      <c r="V15" s="21">
        <f>COUNT(Tableau2[[#This Row],[Course de l''heure]:[BW Chaumont]])</f>
        <v>6</v>
      </c>
      <c r="W15" s="35">
        <f>LARGE(C15:U15,1)+LARGE(C15:U15,2)+LARGE(C15:U15,3)+LARGE(C15:U15,4)</f>
        <v>3534.9604330876737</v>
      </c>
    </row>
    <row r="16" spans="1:23" x14ac:dyDescent="0.3">
      <c r="A16" s="2" t="s">
        <v>29</v>
      </c>
      <c r="B16" s="2" t="s">
        <v>235</v>
      </c>
      <c r="C16" s="21"/>
      <c r="D16" s="21">
        <v>814.69194312796219</v>
      </c>
      <c r="E16" s="21"/>
      <c r="F16" s="21">
        <v>872.19917012448138</v>
      </c>
      <c r="G16" s="21"/>
      <c r="H16" s="21">
        <v>882.26059654631069</v>
      </c>
      <c r="I16" s="21">
        <v>866.75887505763035</v>
      </c>
      <c r="J16" s="21"/>
      <c r="K16" s="21"/>
      <c r="L16" s="21"/>
      <c r="M16" s="21"/>
      <c r="N16" s="21"/>
      <c r="O16" s="21"/>
      <c r="P16" s="21"/>
      <c r="Q16" s="21"/>
      <c r="R16" s="21">
        <v>874.64271131073917</v>
      </c>
      <c r="S16" s="21"/>
      <c r="T16" s="21"/>
      <c r="U16" s="21"/>
      <c r="V16" s="21">
        <f>COUNT(Tableau2[[#This Row],[Course de l''heure]:[BW Chaumont]])</f>
        <v>5</v>
      </c>
      <c r="W16" s="35">
        <f>LARGE(C16:U16,1)+LARGE(C16:U16,2)+LARGE(C16:U16,3)+LARGE(C16:U16,4)</f>
        <v>3495.8613530391613</v>
      </c>
    </row>
    <row r="17" spans="1:23" x14ac:dyDescent="0.3">
      <c r="A17" s="2" t="s">
        <v>38</v>
      </c>
      <c r="B17" s="2" t="s">
        <v>235</v>
      </c>
      <c r="C17" s="21"/>
      <c r="D17" s="21">
        <v>848.08349146110072</v>
      </c>
      <c r="E17" s="21"/>
      <c r="F17" s="21">
        <v>807.08191126279849</v>
      </c>
      <c r="G17" s="21"/>
      <c r="H17" s="21">
        <v>822.11819777647759</v>
      </c>
      <c r="I17" s="21"/>
      <c r="J17" s="21"/>
      <c r="K17" s="21"/>
      <c r="L17" s="21"/>
      <c r="M17" s="21"/>
      <c r="N17" s="21"/>
      <c r="O17" s="21"/>
      <c r="P17" s="21"/>
      <c r="Q17" s="21">
        <v>962.96296296296305</v>
      </c>
      <c r="R17" s="21"/>
      <c r="S17" s="21"/>
      <c r="T17" s="21"/>
      <c r="U17" s="21"/>
      <c r="V17" s="21">
        <f>COUNT(Tableau2[[#This Row],[Course de l''heure]:[BW Chaumont]])</f>
        <v>4</v>
      </c>
      <c r="W17" s="35">
        <f>LARGE(C17:U17,1)+LARGE(C17:U17,2)+LARGE(C17:U17,3)+LARGE(C17:U17,4)</f>
        <v>3440.24656346334</v>
      </c>
    </row>
    <row r="18" spans="1:23" x14ac:dyDescent="0.3">
      <c r="A18" s="2" t="s">
        <v>91</v>
      </c>
      <c r="B18" s="2" t="s">
        <v>235</v>
      </c>
      <c r="C18" s="21"/>
      <c r="D18" s="21"/>
      <c r="E18" s="21"/>
      <c r="F18" s="21">
        <v>803.6533559898046</v>
      </c>
      <c r="G18" s="21"/>
      <c r="H18" s="21">
        <v>902.37636480411038</v>
      </c>
      <c r="I18" s="21">
        <v>803.41880341880346</v>
      </c>
      <c r="J18" s="21"/>
      <c r="K18" s="21"/>
      <c r="L18" s="21"/>
      <c r="M18" s="21">
        <v>796.03624009060013</v>
      </c>
      <c r="N18" s="21"/>
      <c r="O18" s="21"/>
      <c r="P18" s="21"/>
      <c r="Q18" s="21"/>
      <c r="R18" s="21">
        <v>905.708245243129</v>
      </c>
      <c r="S18" s="21"/>
      <c r="T18" s="21"/>
      <c r="U18" s="21"/>
      <c r="V18" s="21">
        <f>COUNT(Tableau2[[#This Row],[Course de l''heure]:[BW Chaumont]])</f>
        <v>5</v>
      </c>
      <c r="W18" s="35">
        <f>LARGE(C18:U18,1)+LARGE(C18:U18,2)+LARGE(C18:U18,3)+LARGE(C18:U18,4)</f>
        <v>3415.156769455848</v>
      </c>
    </row>
    <row r="19" spans="1:23" x14ac:dyDescent="0.3">
      <c r="A19" s="2" t="s">
        <v>43</v>
      </c>
      <c r="B19" s="2" t="s">
        <v>235</v>
      </c>
      <c r="C19" s="21"/>
      <c r="D19" s="21">
        <v>735.82482713203831</v>
      </c>
      <c r="E19" s="21"/>
      <c r="F19" s="21">
        <v>791.21706398996241</v>
      </c>
      <c r="G19" s="21"/>
      <c r="H19" s="21">
        <v>882.26059654631069</v>
      </c>
      <c r="I19" s="21">
        <v>866.75887505763035</v>
      </c>
      <c r="J19" s="21"/>
      <c r="K19" s="21"/>
      <c r="L19" s="21"/>
      <c r="M19" s="21"/>
      <c r="N19" s="21"/>
      <c r="O19" s="21"/>
      <c r="P19" s="21"/>
      <c r="Q19" s="21"/>
      <c r="R19" s="21">
        <v>874.64271131073917</v>
      </c>
      <c r="S19" s="21"/>
      <c r="T19" s="21"/>
      <c r="U19" s="21"/>
      <c r="V19" s="21">
        <f>COUNT(Tableau2[[#This Row],[Course de l''heure]:[BW Chaumont]])</f>
        <v>5</v>
      </c>
      <c r="W19" s="35">
        <f>LARGE(C19:U19,1)+LARGE(C19:U19,2)+LARGE(C19:U19,3)+LARGE(C19:U19,4)</f>
        <v>3414.8792469046425</v>
      </c>
    </row>
    <row r="20" spans="1:23" x14ac:dyDescent="0.3">
      <c r="A20" s="2" t="s">
        <v>33</v>
      </c>
      <c r="B20" s="2"/>
      <c r="C20" s="21"/>
      <c r="D20" s="21">
        <v>793.29073482428112</v>
      </c>
      <c r="E20" s="21"/>
      <c r="F20" s="21">
        <v>851.0121457489879</v>
      </c>
      <c r="G20" s="21"/>
      <c r="H20" s="21"/>
      <c r="I20" s="21"/>
      <c r="J20" s="21"/>
      <c r="K20" s="21"/>
      <c r="L20" s="21"/>
      <c r="M20" s="21">
        <v>851.74189639503174</v>
      </c>
      <c r="N20" s="21"/>
      <c r="O20" s="21"/>
      <c r="P20" s="21">
        <v>0</v>
      </c>
      <c r="Q20" s="21"/>
      <c r="R20" s="21"/>
      <c r="S20" s="21"/>
      <c r="T20" s="21">
        <v>866.09257265877284</v>
      </c>
      <c r="U20" s="21"/>
      <c r="V20" s="21">
        <f>COUNT(Tableau2[[#This Row],[Course de l''heure]:[BW Chaumont]])</f>
        <v>5</v>
      </c>
      <c r="W20" s="35">
        <f>LARGE(C20:U20,1)+LARGE(C20:U20,2)+LARGE(C20:U20,3)+LARGE(C20:U20,4)</f>
        <v>3362.1373496270739</v>
      </c>
    </row>
    <row r="21" spans="1:23" x14ac:dyDescent="0.3">
      <c r="A21" s="2" t="s">
        <v>92</v>
      </c>
      <c r="B21" s="2" t="s">
        <v>239</v>
      </c>
      <c r="C21" s="21"/>
      <c r="D21" s="21"/>
      <c r="E21" s="21"/>
      <c r="F21" s="21"/>
      <c r="G21" s="21"/>
      <c r="H21" s="21"/>
      <c r="I21" s="21">
        <v>824.92321193505927</v>
      </c>
      <c r="J21" s="21"/>
      <c r="K21" s="21"/>
      <c r="L21" s="21">
        <v>808.29992926196644</v>
      </c>
      <c r="M21" s="21">
        <v>782.95739348370921</v>
      </c>
      <c r="N21" s="21">
        <v>849.32952471633723</v>
      </c>
      <c r="O21" s="21"/>
      <c r="P21" s="21"/>
      <c r="Q21" s="21"/>
      <c r="R21" s="21"/>
      <c r="S21" s="21"/>
      <c r="T21" s="21"/>
      <c r="U21" s="21"/>
      <c r="V21" s="21">
        <f>COUNT(Tableau2[[#This Row],[Course de l''heure]:[BW Chaumont]])</f>
        <v>4</v>
      </c>
      <c r="W21" s="35">
        <f>LARGE(C21:U21,1)+LARGE(C21:U21,2)+LARGE(C21:U21,3)+LARGE(C21:U21,4)</f>
        <v>3265.5100593970719</v>
      </c>
    </row>
    <row r="22" spans="1:23" x14ac:dyDescent="0.3">
      <c r="A22" s="2" t="s">
        <v>41</v>
      </c>
      <c r="B22" s="2" t="s">
        <v>235</v>
      </c>
      <c r="C22" s="21"/>
      <c r="D22" s="21">
        <v>776.74661105318046</v>
      </c>
      <c r="E22" s="21"/>
      <c r="F22" s="21">
        <v>802.29007633587798</v>
      </c>
      <c r="G22" s="21"/>
      <c r="H22" s="21">
        <v>826.95703354914656</v>
      </c>
      <c r="I22" s="21"/>
      <c r="J22" s="21"/>
      <c r="K22" s="21"/>
      <c r="L22" s="21"/>
      <c r="M22" s="21"/>
      <c r="N22" s="21"/>
      <c r="O22" s="21"/>
      <c r="P22" s="21"/>
      <c r="Q22" s="21"/>
      <c r="R22" s="21">
        <v>853.21649073889671</v>
      </c>
      <c r="S22" s="21"/>
      <c r="T22" s="21"/>
      <c r="U22" s="21"/>
      <c r="V22" s="21">
        <f>COUNT(Tableau2[[#This Row],[Course de l''heure]:[BW Chaumont]])</f>
        <v>4</v>
      </c>
      <c r="W22" s="35">
        <f>LARGE(C22:U22,1)+LARGE(C22:U22,2)+LARGE(C22:U22,3)+LARGE(C22:U22,4)</f>
        <v>3259.2102116771016</v>
      </c>
    </row>
    <row r="23" spans="1:23" x14ac:dyDescent="0.3">
      <c r="A23" s="2" t="s">
        <v>81</v>
      </c>
      <c r="B23" s="2"/>
      <c r="C23" s="21"/>
      <c r="D23" s="21"/>
      <c r="E23" s="21"/>
      <c r="F23" s="21"/>
      <c r="G23" s="21"/>
      <c r="H23" s="21"/>
      <c r="I23" s="21">
        <v>1117.052881758764</v>
      </c>
      <c r="J23" s="21"/>
      <c r="K23" s="21"/>
      <c r="L23" s="21"/>
      <c r="M23" s="21">
        <v>1076.4165390505361</v>
      </c>
      <c r="N23" s="21"/>
      <c r="O23" s="21"/>
      <c r="P23" s="21">
        <v>0</v>
      </c>
      <c r="Q23" s="21">
        <v>1062.8930817610062</v>
      </c>
      <c r="R23" s="21"/>
      <c r="S23" s="21"/>
      <c r="T23" s="21"/>
      <c r="U23" s="21"/>
      <c r="V23" s="21">
        <f>COUNT(Tableau2[[#This Row],[Course de l''heure]:[BW Chaumont]])</f>
        <v>4</v>
      </c>
      <c r="W23" s="35">
        <f>LARGE(C23:U23,1)+LARGE(C23:U23,2)+LARGE(C23:U23,3)+LARGE(C23:U23,4)</f>
        <v>3256.3625025703063</v>
      </c>
    </row>
    <row r="24" spans="1:23" x14ac:dyDescent="0.3">
      <c r="A24" s="2" t="s">
        <v>52</v>
      </c>
      <c r="B24" s="2" t="s">
        <v>236</v>
      </c>
      <c r="C24" s="21"/>
      <c r="D24" s="21"/>
      <c r="E24" s="21">
        <v>707.07070707070704</v>
      </c>
      <c r="F24" s="21">
        <v>695.00367376928739</v>
      </c>
      <c r="G24" s="21"/>
      <c r="H24" s="21"/>
      <c r="I24" s="21"/>
      <c r="J24" s="21"/>
      <c r="K24" s="21">
        <v>902.81329923273665</v>
      </c>
      <c r="L24" s="21"/>
      <c r="M24" s="21"/>
      <c r="N24" s="21"/>
      <c r="O24" s="21"/>
      <c r="P24" s="21">
        <v>0</v>
      </c>
      <c r="Q24" s="21">
        <v>824.39024390243901</v>
      </c>
      <c r="R24" s="21">
        <v>802.24719101123583</v>
      </c>
      <c r="S24" s="21"/>
      <c r="T24" s="21"/>
      <c r="U24" s="21"/>
      <c r="V24" s="21">
        <f>COUNT(Tableau2[[#This Row],[Course de l''heure]:[BW Chaumont]])</f>
        <v>6</v>
      </c>
      <c r="W24" s="35">
        <f>LARGE(C24:U24,1)+LARGE(C24:U24,2)+LARGE(C24:U24,3)+LARGE(C24:U24,4)</f>
        <v>3236.5214412171185</v>
      </c>
    </row>
    <row r="25" spans="1:23" x14ac:dyDescent="0.3">
      <c r="A25" s="2" t="s">
        <v>42</v>
      </c>
      <c r="B25" s="2" t="s">
        <v>239</v>
      </c>
      <c r="C25" s="21"/>
      <c r="D25" s="21"/>
      <c r="E25" s="21">
        <v>707.07070707070704</v>
      </c>
      <c r="F25" s="21">
        <v>799.91543340380554</v>
      </c>
      <c r="G25" s="21"/>
      <c r="H25" s="21"/>
      <c r="I25" s="21"/>
      <c r="J25" s="21"/>
      <c r="K25" s="21"/>
      <c r="L25" s="21"/>
      <c r="M25" s="21">
        <v>770.72368421052636</v>
      </c>
      <c r="N25" s="21">
        <v>876.09265018824681</v>
      </c>
      <c r="O25" s="21"/>
      <c r="P25" s="21">
        <v>0</v>
      </c>
      <c r="Q25" s="21"/>
      <c r="R25" s="21"/>
      <c r="S25" s="21">
        <v>0</v>
      </c>
      <c r="T25" s="21"/>
      <c r="U25" s="21"/>
      <c r="V25" s="21">
        <f>COUNT(Tableau2[[#This Row],[Course de l''heure]:[BW Chaumont]])</f>
        <v>6</v>
      </c>
      <c r="W25" s="35">
        <f>LARGE(C25:U25,1)+LARGE(C25:U25,2)+LARGE(C25:U25,3)+LARGE(C25:U25,4)</f>
        <v>3153.802474873286</v>
      </c>
    </row>
    <row r="26" spans="1:23" x14ac:dyDescent="0.3">
      <c r="A26" s="2" t="s">
        <v>95</v>
      </c>
      <c r="B26" s="2"/>
      <c r="C26" s="21"/>
      <c r="D26" s="21"/>
      <c r="E26" s="21"/>
      <c r="F26" s="21"/>
      <c r="G26" s="21"/>
      <c r="H26" s="21"/>
      <c r="I26" s="21">
        <v>825.28533801580329</v>
      </c>
      <c r="J26" s="21"/>
      <c r="K26" s="21"/>
      <c r="L26" s="21">
        <v>808.29992926196644</v>
      </c>
      <c r="M26" s="21">
        <v>738.34033613445388</v>
      </c>
      <c r="N26" s="21">
        <v>779.96863096571803</v>
      </c>
      <c r="O26" s="21"/>
      <c r="P26" s="21">
        <v>0</v>
      </c>
      <c r="Q26" s="21"/>
      <c r="R26" s="21"/>
      <c r="S26" s="21"/>
      <c r="T26" s="21"/>
      <c r="U26" s="21"/>
      <c r="V26" s="21">
        <f>COUNT(Tableau2[[#This Row],[Course de l''heure]:[BW Chaumont]])</f>
        <v>5</v>
      </c>
      <c r="W26" s="35">
        <f>LARGE(C26:U26,1)+LARGE(C26:U26,2)+LARGE(C26:U26,3)+LARGE(C26:U26,4)</f>
        <v>3151.8942343779418</v>
      </c>
    </row>
    <row r="27" spans="1:23" x14ac:dyDescent="0.3">
      <c r="A27" s="2" t="s">
        <v>46</v>
      </c>
      <c r="B27" s="2" t="s">
        <v>237</v>
      </c>
      <c r="C27" s="21"/>
      <c r="D27" s="21">
        <v>736.30971993410219</v>
      </c>
      <c r="E27" s="21"/>
      <c r="F27" s="21">
        <v>765.29126213592224</v>
      </c>
      <c r="G27" s="21"/>
      <c r="H27" s="21">
        <v>696.06143175625459</v>
      </c>
      <c r="I27" s="21"/>
      <c r="J27" s="21">
        <v>776.91176470588243</v>
      </c>
      <c r="K27" s="21"/>
      <c r="L27" s="21">
        <v>795.73901464713697</v>
      </c>
      <c r="M27" s="21"/>
      <c r="N27" s="21"/>
      <c r="O27" s="21"/>
      <c r="P27" s="21"/>
      <c r="Q27" s="21"/>
      <c r="R27" s="21">
        <v>800.5910602142593</v>
      </c>
      <c r="S27" s="21"/>
      <c r="T27" s="21"/>
      <c r="U27" s="21"/>
      <c r="V27" s="21">
        <f>COUNT(Tableau2[[#This Row],[Course de l''heure]:[BW Chaumont]])</f>
        <v>6</v>
      </c>
      <c r="W27" s="35">
        <f>LARGE(C27:U27,1)+LARGE(C27:U27,2)+LARGE(C27:U27,3)+LARGE(C27:U27,4)</f>
        <v>3138.5331017032008</v>
      </c>
    </row>
    <row r="28" spans="1:23" x14ac:dyDescent="0.3">
      <c r="A28" s="2" t="s">
        <v>94</v>
      </c>
      <c r="B28" s="2"/>
      <c r="C28" s="21"/>
      <c r="D28" s="21"/>
      <c r="E28" s="21">
        <v>707.07070707070704</v>
      </c>
      <c r="F28" s="21"/>
      <c r="G28" s="21"/>
      <c r="H28" s="21"/>
      <c r="I28" s="21">
        <v>801.36402387041767</v>
      </c>
      <c r="J28" s="21"/>
      <c r="K28" s="21"/>
      <c r="L28" s="21"/>
      <c r="M28" s="21">
        <v>760.50852042196391</v>
      </c>
      <c r="N28" s="21"/>
      <c r="O28" s="21"/>
      <c r="P28" s="21">
        <v>0</v>
      </c>
      <c r="Q28" s="21">
        <v>853.53535353535347</v>
      </c>
      <c r="R28" s="21"/>
      <c r="S28" s="21">
        <v>0</v>
      </c>
      <c r="T28" s="21"/>
      <c r="U28" s="21"/>
      <c r="V28" s="21">
        <f>COUNT(Tableau2[[#This Row],[Course de l''heure]:[BW Chaumont]])</f>
        <v>6</v>
      </c>
      <c r="W28" s="35">
        <f>LARGE(C28:U28,1)+LARGE(C28:U28,2)+LARGE(C28:U28,3)+LARGE(C28:U28,4)</f>
        <v>3122.4786048984424</v>
      </c>
    </row>
    <row r="29" spans="1:23" x14ac:dyDescent="0.3">
      <c r="A29" s="2" t="s">
        <v>40</v>
      </c>
      <c r="B29" s="2" t="s">
        <v>235</v>
      </c>
      <c r="C29" s="21"/>
      <c r="D29" s="21">
        <v>810.84905660377365</v>
      </c>
      <c r="E29" s="21"/>
      <c r="F29" s="21">
        <v>803.31210191082789</v>
      </c>
      <c r="G29" s="21"/>
      <c r="H29" s="21">
        <v>696.06143175625459</v>
      </c>
      <c r="I29" s="21"/>
      <c r="J29" s="21"/>
      <c r="K29" s="21"/>
      <c r="L29" s="21"/>
      <c r="M29" s="21"/>
      <c r="N29" s="21"/>
      <c r="O29" s="21"/>
      <c r="P29" s="21"/>
      <c r="Q29" s="21"/>
      <c r="R29" s="21">
        <v>802.24719101123583</v>
      </c>
      <c r="S29" s="21"/>
      <c r="T29" s="21"/>
      <c r="U29" s="21"/>
      <c r="V29" s="21">
        <f>COUNT(Tableau2[[#This Row],[Course de l''heure]:[BW Chaumont]])</f>
        <v>4</v>
      </c>
      <c r="W29" s="35">
        <f>LARGE(C29:U29,1)+LARGE(C29:U29,2)+LARGE(C29:U29,3)+LARGE(C29:U29,4)</f>
        <v>3112.4697812820918</v>
      </c>
    </row>
    <row r="30" spans="1:23" x14ac:dyDescent="0.3">
      <c r="A30" s="2" t="s">
        <v>60</v>
      </c>
      <c r="B30" s="2"/>
      <c r="C30" s="21"/>
      <c r="D30" s="21"/>
      <c r="E30" s="21"/>
      <c r="F30" s="21"/>
      <c r="G30" s="21"/>
      <c r="H30" s="21"/>
      <c r="I30" s="21"/>
      <c r="J30" s="21">
        <v>1026.5814266487216</v>
      </c>
      <c r="K30" s="21">
        <v>1018.2692307692307</v>
      </c>
      <c r="L30" s="21">
        <v>1016.3059590868664</v>
      </c>
      <c r="M30" s="21"/>
      <c r="N30" s="21"/>
      <c r="O30" s="21"/>
      <c r="P30" s="21">
        <v>0</v>
      </c>
      <c r="Q30" s="21"/>
      <c r="R30" s="21"/>
      <c r="S30" s="21"/>
      <c r="T30" s="21"/>
      <c r="U30" s="21"/>
      <c r="V30" s="21">
        <f>COUNT(Tableau2[[#This Row],[Course de l''heure]:[BW Chaumont]])</f>
        <v>4</v>
      </c>
      <c r="W30" s="35">
        <f>LARGE(C30:U30,1)+LARGE(C30:U30,2)+LARGE(C30:U30,3)+LARGE(C30:U30,4)</f>
        <v>3061.1566165048189</v>
      </c>
    </row>
    <row r="31" spans="1:23" x14ac:dyDescent="0.3">
      <c r="A31" s="2" t="s">
        <v>13</v>
      </c>
      <c r="B31" s="2" t="s">
        <v>238</v>
      </c>
      <c r="C31" s="21"/>
      <c r="D31" s="21"/>
      <c r="E31" s="21"/>
      <c r="F31" s="21">
        <v>568.94049346879535</v>
      </c>
      <c r="G31" s="21"/>
      <c r="H31" s="21"/>
      <c r="I31" s="21"/>
      <c r="J31" s="21">
        <v>734.77051460361611</v>
      </c>
      <c r="K31" s="21">
        <v>900</v>
      </c>
      <c r="L31" s="21">
        <v>677.93533749290975</v>
      </c>
      <c r="M31" s="21">
        <v>618.12042768711308</v>
      </c>
      <c r="N31" s="21"/>
      <c r="O31" s="21"/>
      <c r="P31" s="21">
        <v>0</v>
      </c>
      <c r="Q31" s="21"/>
      <c r="R31" s="21">
        <v>697.97101449275351</v>
      </c>
      <c r="S31" s="21"/>
      <c r="T31" s="21"/>
      <c r="U31" s="21"/>
      <c r="V31" s="21">
        <f>COUNT(Tableau2[[#This Row],[Course de l''heure]:[BW Chaumont]])</f>
        <v>7</v>
      </c>
      <c r="W31" s="35">
        <f>LARGE(C31:U31,1)+LARGE(C31:U31,2)+LARGE(C31:U31,3)+LARGE(C31:U31,4)</f>
        <v>3010.6768665892791</v>
      </c>
    </row>
    <row r="32" spans="1:23" x14ac:dyDescent="0.3">
      <c r="A32" s="2" t="s">
        <v>14</v>
      </c>
      <c r="B32" s="2" t="s">
        <v>238</v>
      </c>
      <c r="C32" s="21"/>
      <c r="D32" s="21"/>
      <c r="E32" s="21">
        <v>671.71717171717171</v>
      </c>
      <c r="F32" s="21">
        <v>566.88358640636295</v>
      </c>
      <c r="G32" s="21"/>
      <c r="H32" s="21"/>
      <c r="I32" s="21"/>
      <c r="J32" s="21"/>
      <c r="K32" s="21">
        <v>900</v>
      </c>
      <c r="L32" s="21"/>
      <c r="M32" s="21"/>
      <c r="N32" s="21"/>
      <c r="O32" s="21"/>
      <c r="P32" s="21"/>
      <c r="Q32" s="21">
        <v>806.68257756563241</v>
      </c>
      <c r="R32" s="21">
        <v>628.17391304347814</v>
      </c>
      <c r="S32" s="21"/>
      <c r="T32" s="21"/>
      <c r="U32" s="21"/>
      <c r="V32" s="21">
        <f>COUNT(Tableau2[[#This Row],[Course de l''heure]:[BW Chaumont]])</f>
        <v>5</v>
      </c>
      <c r="W32" s="35">
        <f>LARGE(C32:U32,1)+LARGE(C32:U32,2)+LARGE(C32:U32,3)+LARGE(C32:U32,4)</f>
        <v>3006.5736623262824</v>
      </c>
    </row>
    <row r="33" spans="1:23" x14ac:dyDescent="0.3">
      <c r="A33" s="2" t="s">
        <v>96</v>
      </c>
      <c r="B33" s="2"/>
      <c r="C33" s="21"/>
      <c r="D33" s="21"/>
      <c r="E33" s="21">
        <v>671.71717171717171</v>
      </c>
      <c r="F33" s="21"/>
      <c r="G33" s="21"/>
      <c r="H33" s="21"/>
      <c r="I33" s="21">
        <v>747.51491053677933</v>
      </c>
      <c r="J33" s="21"/>
      <c r="K33" s="21"/>
      <c r="L33" s="21"/>
      <c r="M33" s="21">
        <v>694.56521739130449</v>
      </c>
      <c r="N33" s="21">
        <v>848.65614841829859</v>
      </c>
      <c r="O33" s="21"/>
      <c r="P33" s="21"/>
      <c r="Q33" s="21"/>
      <c r="R33" s="21"/>
      <c r="S33" s="21"/>
      <c r="T33" s="21"/>
      <c r="U33" s="21"/>
      <c r="V33" s="21">
        <f>COUNT(Tableau2[[#This Row],[Course de l''heure]:[BW Chaumont]])</f>
        <v>4</v>
      </c>
      <c r="W33" s="35">
        <f>LARGE(C33:U33,1)+LARGE(C33:U33,2)+LARGE(C33:U33,3)+LARGE(C33:U33,4)</f>
        <v>2962.4534480635543</v>
      </c>
    </row>
    <row r="34" spans="1:23" x14ac:dyDescent="0.3">
      <c r="A34" s="2" t="s">
        <v>39</v>
      </c>
      <c r="B34" s="2"/>
      <c r="C34" s="21"/>
      <c r="D34" s="21"/>
      <c r="E34" s="21"/>
      <c r="F34" s="21">
        <v>805.70698466780232</v>
      </c>
      <c r="G34" s="21"/>
      <c r="H34" s="21"/>
      <c r="I34" s="21"/>
      <c r="J34" s="21"/>
      <c r="K34" s="21"/>
      <c r="L34" s="21"/>
      <c r="M34" s="21">
        <v>841.29263913824047</v>
      </c>
      <c r="N34" s="21">
        <v>752.27352589781424</v>
      </c>
      <c r="O34" s="21"/>
      <c r="P34" s="21"/>
      <c r="Q34" s="21">
        <v>534.81012658227849</v>
      </c>
      <c r="R34" s="21"/>
      <c r="S34" s="21"/>
      <c r="T34" s="21"/>
      <c r="U34" s="21"/>
      <c r="V34" s="21">
        <f>COUNT(Tableau2[[#This Row],[Course de l''heure]:[BW Chaumont]])</f>
        <v>4</v>
      </c>
      <c r="W34" s="35">
        <f>LARGE(C34:U34,1)+LARGE(C34:U34,2)+LARGE(C34:U34,3)+LARGE(C34:U34,4)</f>
        <v>2934.0832762861355</v>
      </c>
    </row>
    <row r="35" spans="1:23" x14ac:dyDescent="0.3">
      <c r="A35" s="2" t="s">
        <v>84</v>
      </c>
      <c r="B35" s="2"/>
      <c r="C35" s="21">
        <v>992.08965062623599</v>
      </c>
      <c r="D35" s="21"/>
      <c r="E35" s="21"/>
      <c r="F35" s="21">
        <v>929.17485265225946</v>
      </c>
      <c r="G35" s="21"/>
      <c r="H35" s="21"/>
      <c r="I35" s="21"/>
      <c r="J35" s="21"/>
      <c r="K35" s="21"/>
      <c r="L35" s="21"/>
      <c r="M35" s="21">
        <v>946.02960969044432</v>
      </c>
      <c r="N35" s="21"/>
      <c r="O35" s="21"/>
      <c r="P35" s="21">
        <v>0</v>
      </c>
      <c r="Q35" s="21"/>
      <c r="R35" s="21"/>
      <c r="S35" s="21"/>
      <c r="T35" s="21"/>
      <c r="U35" s="21"/>
      <c r="V35" s="21">
        <f>COUNT(Tableau2[[#This Row],[Course de l''heure]:[BW Chaumont]])</f>
        <v>4</v>
      </c>
      <c r="W35" s="35">
        <f>LARGE(C35:U35,1)+LARGE(C35:U35,2)+LARGE(C35:U35,3)+LARGE(C35:U35,4)</f>
        <v>2867.2941129689398</v>
      </c>
    </row>
    <row r="36" spans="1:23" x14ac:dyDescent="0.3">
      <c r="A36" s="2" t="s">
        <v>103</v>
      </c>
      <c r="B36" s="2"/>
      <c r="C36" s="21"/>
      <c r="D36" s="21"/>
      <c r="E36" s="21"/>
      <c r="F36" s="21"/>
      <c r="G36" s="21"/>
      <c r="H36" s="21"/>
      <c r="I36" s="21"/>
      <c r="J36" s="21"/>
      <c r="K36" s="21"/>
      <c r="L36" s="21">
        <v>996.51162790697663</v>
      </c>
      <c r="M36" s="21"/>
      <c r="N36" s="21">
        <v>864.62843295638118</v>
      </c>
      <c r="O36" s="21"/>
      <c r="P36" s="21">
        <v>0</v>
      </c>
      <c r="Q36" s="21">
        <v>962.96296296296305</v>
      </c>
      <c r="R36" s="21"/>
      <c r="S36" s="21"/>
      <c r="T36" s="21"/>
      <c r="U36" s="21"/>
      <c r="V36" s="21">
        <f>COUNT(Tableau2[[#This Row],[Course de l''heure]:[BW Chaumont]])</f>
        <v>4</v>
      </c>
      <c r="W36" s="35">
        <f>LARGE(C36:U36,1)+LARGE(C36:U36,2)+LARGE(C36:U36,3)+LARGE(C36:U36,4)</f>
        <v>2824.1030238263211</v>
      </c>
    </row>
    <row r="37" spans="1:23" x14ac:dyDescent="0.3">
      <c r="A37" s="2" t="s">
        <v>71</v>
      </c>
      <c r="B37" s="2"/>
      <c r="C37" s="21"/>
      <c r="D37" s="21"/>
      <c r="E37" s="21"/>
      <c r="F37" s="21"/>
      <c r="G37" s="21"/>
      <c r="H37" s="21"/>
      <c r="I37" s="21">
        <v>682.39564428312156</v>
      </c>
      <c r="J37" s="21"/>
      <c r="K37" s="21">
        <v>777.15264187866944</v>
      </c>
      <c r="L37" s="21">
        <v>667.05584744113639</v>
      </c>
      <c r="M37" s="21">
        <v>659.84510678244544</v>
      </c>
      <c r="N37" s="21"/>
      <c r="O37" s="21"/>
      <c r="P37" s="21"/>
      <c r="Q37" s="21"/>
      <c r="R37" s="21"/>
      <c r="S37" s="21"/>
      <c r="T37" s="21"/>
      <c r="U37" s="21"/>
      <c r="V37" s="21">
        <f>COUNT(Tableau2[[#This Row],[Course de l''heure]:[BW Chaumont]])</f>
        <v>4</v>
      </c>
      <c r="W37" s="35">
        <f>LARGE(C37:U37,1)+LARGE(C37:U37,2)+LARGE(C37:U37,3)+LARGE(C37:U37,4)</f>
        <v>2786.4492403853728</v>
      </c>
    </row>
    <row r="38" spans="1:23" x14ac:dyDescent="0.3">
      <c r="A38" s="2" t="s">
        <v>10</v>
      </c>
      <c r="B38" s="2" t="s">
        <v>238</v>
      </c>
      <c r="C38" s="21"/>
      <c r="D38" s="21"/>
      <c r="E38" s="21"/>
      <c r="F38" s="21">
        <v>593.04084720121023</v>
      </c>
      <c r="G38" s="21"/>
      <c r="H38" s="21"/>
      <c r="I38" s="21"/>
      <c r="J38" s="21">
        <v>734.77051460361611</v>
      </c>
      <c r="K38" s="21"/>
      <c r="L38" s="21">
        <v>722.61185006045946</v>
      </c>
      <c r="M38" s="21"/>
      <c r="N38" s="21"/>
      <c r="O38" s="21"/>
      <c r="P38" s="21"/>
      <c r="Q38" s="21"/>
      <c r="R38" s="21">
        <v>697.97101449275351</v>
      </c>
      <c r="S38" s="21"/>
      <c r="T38" s="21"/>
      <c r="U38" s="21"/>
      <c r="V38" s="21">
        <f>COUNT(Tableau2[[#This Row],[Course de l''heure]:[BW Chaumont]])</f>
        <v>4</v>
      </c>
      <c r="W38" s="35">
        <f>LARGE(C38:U38,1)+LARGE(C38:U38,2)+LARGE(C38:U38,3)+LARGE(C38:U38,4)</f>
        <v>2748.3942263580393</v>
      </c>
    </row>
    <row r="39" spans="1:23" x14ac:dyDescent="0.3">
      <c r="A39" s="2" t="s">
        <v>15</v>
      </c>
      <c r="B39" s="2" t="s">
        <v>238</v>
      </c>
      <c r="C39" s="21"/>
      <c r="D39" s="21"/>
      <c r="E39" s="21"/>
      <c r="F39" s="21">
        <v>558.40455840455854</v>
      </c>
      <c r="G39" s="21"/>
      <c r="H39" s="21"/>
      <c r="I39" s="21"/>
      <c r="J39" s="21">
        <v>776.91176470588243</v>
      </c>
      <c r="K39" s="21"/>
      <c r="L39" s="21">
        <v>722.61185006045946</v>
      </c>
      <c r="M39" s="21"/>
      <c r="N39" s="21"/>
      <c r="O39" s="21"/>
      <c r="P39" s="21"/>
      <c r="Q39" s="21"/>
      <c r="R39" s="21">
        <v>628.17391304347814</v>
      </c>
      <c r="S39" s="21"/>
      <c r="T39" s="21"/>
      <c r="U39" s="21"/>
      <c r="V39" s="21">
        <f>COUNT(Tableau2[[#This Row],[Course de l''heure]:[BW Chaumont]])</f>
        <v>4</v>
      </c>
      <c r="W39" s="35">
        <f>LARGE(C39:U39,1)+LARGE(C39:U39,2)+LARGE(C39:U39,3)+LARGE(C39:U39,4)</f>
        <v>2686.1020862143782</v>
      </c>
    </row>
    <row r="40" spans="1:23" x14ac:dyDescent="0.3">
      <c r="A40" s="2" t="s">
        <v>89</v>
      </c>
      <c r="B40" s="2"/>
      <c r="C40" s="21"/>
      <c r="D40" s="21"/>
      <c r="E40" s="21"/>
      <c r="F40" s="21"/>
      <c r="G40" s="21"/>
      <c r="H40" s="21"/>
      <c r="I40" s="21">
        <v>894.38629876308278</v>
      </c>
      <c r="J40" s="21"/>
      <c r="K40" s="21"/>
      <c r="L40" s="21"/>
      <c r="M40" s="21">
        <v>852.00000000000011</v>
      </c>
      <c r="N40" s="21">
        <v>849.2621390034908</v>
      </c>
      <c r="O40" s="21"/>
      <c r="P40" s="21">
        <v>0</v>
      </c>
      <c r="Q40" s="21"/>
      <c r="R40" s="21"/>
      <c r="S40" s="21">
        <v>0</v>
      </c>
      <c r="T40" s="21"/>
      <c r="U40" s="21"/>
      <c r="V40" s="21">
        <f>COUNT(Tableau2[[#This Row],[Course de l''heure]:[BW Chaumont]])</f>
        <v>5</v>
      </c>
      <c r="W40" s="35">
        <f>LARGE(C40:U40,1)+LARGE(C40:U40,2)+LARGE(C40:U40,3)+LARGE(C40:U40,4)</f>
        <v>2595.6484377665738</v>
      </c>
    </row>
    <row r="41" spans="1:23" x14ac:dyDescent="0.3">
      <c r="A41" s="2" t="s">
        <v>85</v>
      </c>
      <c r="B41" s="2"/>
      <c r="C41" s="21"/>
      <c r="D41" s="21"/>
      <c r="E41" s="21"/>
      <c r="F41" s="21"/>
      <c r="G41" s="21"/>
      <c r="H41" s="21"/>
      <c r="I41" s="21">
        <v>626.04062604062608</v>
      </c>
      <c r="J41" s="21"/>
      <c r="K41" s="21"/>
      <c r="L41" s="21">
        <v>932.02827623708538</v>
      </c>
      <c r="M41" s="21">
        <v>926.39209225700165</v>
      </c>
      <c r="N41" s="21"/>
      <c r="O41" s="21"/>
      <c r="P41" s="21">
        <v>0</v>
      </c>
      <c r="Q41" s="21"/>
      <c r="R41" s="21"/>
      <c r="S41" s="21">
        <v>0</v>
      </c>
      <c r="T41" s="21"/>
      <c r="U41" s="21"/>
      <c r="V41" s="21">
        <f>COUNT(Tableau2[[#This Row],[Course de l''heure]:[BW Chaumont]])</f>
        <v>5</v>
      </c>
      <c r="W41" s="35">
        <f>LARGE(C41:U41,1)+LARGE(C41:U41,2)+LARGE(C41:U41,3)+LARGE(C41:U41,4)</f>
        <v>2484.4609945347133</v>
      </c>
    </row>
    <row r="42" spans="1:23" x14ac:dyDescent="0.3">
      <c r="A42" s="2" t="s">
        <v>106</v>
      </c>
      <c r="B42" s="2"/>
      <c r="C42" s="21">
        <v>777.85102175346083</v>
      </c>
      <c r="D42" s="21">
        <v>773.25259515570951</v>
      </c>
      <c r="E42" s="21"/>
      <c r="F42" s="21"/>
      <c r="G42" s="21"/>
      <c r="H42" s="21"/>
      <c r="I42" s="21"/>
      <c r="J42" s="21"/>
      <c r="K42" s="21"/>
      <c r="L42" s="21"/>
      <c r="M42" s="21"/>
      <c r="N42" s="21">
        <v>805.04162812210916</v>
      </c>
      <c r="O42" s="21"/>
      <c r="P42" s="21">
        <v>0</v>
      </c>
      <c r="Q42" s="21"/>
      <c r="R42" s="21"/>
      <c r="S42" s="21"/>
      <c r="T42" s="21"/>
      <c r="U42" s="21"/>
      <c r="V42" s="21">
        <f>COUNT(Tableau2[[#This Row],[Course de l''heure]:[BW Chaumont]])</f>
        <v>4</v>
      </c>
      <c r="W42" s="35">
        <f>LARGE(C42:U42,1)+LARGE(C42:U42,2)+LARGE(C42:U42,3)+LARGE(C42:U42,4)</f>
        <v>2356.1452450312795</v>
      </c>
    </row>
    <row r="43" spans="1:23" x14ac:dyDescent="0.3">
      <c r="A43" s="2" t="s">
        <v>35</v>
      </c>
      <c r="B43" s="2"/>
      <c r="C43" s="21"/>
      <c r="D43" s="21"/>
      <c r="E43" s="21">
        <v>707.07070707070704</v>
      </c>
      <c r="F43" s="21">
        <v>837.07964601769913</v>
      </c>
      <c r="G43" s="21"/>
      <c r="H43" s="21"/>
      <c r="I43" s="21"/>
      <c r="J43" s="21"/>
      <c r="K43" s="21"/>
      <c r="L43" s="21"/>
      <c r="M43" s="21">
        <v>742.04275534441808</v>
      </c>
      <c r="N43" s="21"/>
      <c r="O43" s="21"/>
      <c r="P43" s="21"/>
      <c r="Q43" s="21"/>
      <c r="R43" s="21"/>
      <c r="S43" s="21">
        <v>0</v>
      </c>
      <c r="T43" s="21"/>
      <c r="U43" s="21"/>
      <c r="V43" s="21">
        <f>COUNT(Tableau2[[#This Row],[Course de l''heure]:[BW Chaumont]])</f>
        <v>4</v>
      </c>
      <c r="W43" s="35">
        <f>LARGE(C43:U43,1)+LARGE(C43:U43,2)+LARGE(C43:U43,3)+LARGE(C43:U43,4)</f>
        <v>2286.1931084328244</v>
      </c>
    </row>
    <row r="44" spans="1:23" x14ac:dyDescent="0.3">
      <c r="A44" s="2" t="s">
        <v>122</v>
      </c>
      <c r="B44" s="2"/>
      <c r="C44" s="21"/>
      <c r="D44" s="21"/>
      <c r="E44" s="21"/>
      <c r="F44" s="21"/>
      <c r="G44" s="21"/>
      <c r="H44" s="21"/>
      <c r="I44" s="21"/>
      <c r="J44" s="21"/>
      <c r="K44" s="21"/>
      <c r="L44" s="21">
        <v>726.56534954407289</v>
      </c>
      <c r="M44" s="21"/>
      <c r="N44" s="21"/>
      <c r="O44" s="21"/>
      <c r="P44" s="21">
        <v>0</v>
      </c>
      <c r="Q44" s="21">
        <v>884.81675392670172</v>
      </c>
      <c r="R44" s="21">
        <v>647.11854284861136</v>
      </c>
      <c r="S44" s="21"/>
      <c r="T44" s="21"/>
      <c r="U44" s="21"/>
      <c r="V44" s="21">
        <f>COUNT(Tableau2[[#This Row],[Course de l''heure]:[BW Chaumont]])</f>
        <v>4</v>
      </c>
      <c r="W44" s="35">
        <f>LARGE(C44:U44,1)+LARGE(C44:U44,2)+LARGE(C44:U44,3)+LARGE(C44:U44,4)</f>
        <v>2258.5006463193859</v>
      </c>
    </row>
    <row r="45" spans="1:23" x14ac:dyDescent="0.3">
      <c r="A45" s="2" t="s">
        <v>54</v>
      </c>
      <c r="B45" s="2"/>
      <c r="C45" s="21">
        <v>771.25906394199069</v>
      </c>
      <c r="D45" s="21"/>
      <c r="E45" s="21"/>
      <c r="F45" s="21">
        <v>682.71382172500898</v>
      </c>
      <c r="G45" s="21"/>
      <c r="H45" s="21"/>
      <c r="I45" s="21"/>
      <c r="J45" s="21"/>
      <c r="K45" s="21"/>
      <c r="L45" s="21"/>
      <c r="M45" s="21"/>
      <c r="N45" s="21"/>
      <c r="O45" s="21"/>
      <c r="P45" s="21">
        <v>0</v>
      </c>
      <c r="Q45" s="21">
        <v>704.16666666666663</v>
      </c>
      <c r="R45" s="21"/>
      <c r="S45" s="21"/>
      <c r="T45" s="21"/>
      <c r="U45" s="21"/>
      <c r="V45" s="21">
        <f>COUNT(Tableau2[[#This Row],[Course de l''heure]:[BW Chaumont]])</f>
        <v>4</v>
      </c>
      <c r="W45" s="35">
        <f>LARGE(C45:U45,1)+LARGE(C45:U45,2)+LARGE(C45:U45,3)+LARGE(C45:U45,4)</f>
        <v>2158.1395523336664</v>
      </c>
    </row>
    <row r="46" spans="1:23" x14ac:dyDescent="0.3">
      <c r="A46" s="2" t="s">
        <v>97</v>
      </c>
      <c r="B46" s="2"/>
      <c r="C46" s="21"/>
      <c r="D46" s="21"/>
      <c r="E46" s="21"/>
      <c r="F46" s="21"/>
      <c r="G46" s="21"/>
      <c r="H46" s="21"/>
      <c r="I46" s="21">
        <v>725.86872586872585</v>
      </c>
      <c r="J46" s="21"/>
      <c r="K46" s="21"/>
      <c r="L46" s="21"/>
      <c r="M46" s="21">
        <v>657.68421052631584</v>
      </c>
      <c r="N46" s="21">
        <v>616.65190434012391</v>
      </c>
      <c r="O46" s="21"/>
      <c r="P46" s="21">
        <v>0</v>
      </c>
      <c r="Q46" s="21"/>
      <c r="R46" s="21"/>
      <c r="S46" s="21"/>
      <c r="T46" s="21"/>
      <c r="U46" s="21"/>
      <c r="V46" s="21">
        <f>COUNT(Tableau2[[#This Row],[Course de l''heure]:[BW Chaumont]])</f>
        <v>4</v>
      </c>
      <c r="W46" s="35">
        <f>LARGE(C46:U46,1)+LARGE(C46:U46,2)+LARGE(C46:U46,3)+LARGE(C46:U46,4)</f>
        <v>2000.2048407351658</v>
      </c>
    </row>
    <row r="47" spans="1:23" x14ac:dyDescent="0.3">
      <c r="A47" s="2" t="s">
        <v>101</v>
      </c>
      <c r="B47" s="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>
        <v>509.34782608695656</v>
      </c>
      <c r="N47" s="21">
        <v>616.65190434012391</v>
      </c>
      <c r="O47" s="21"/>
      <c r="P47" s="21">
        <v>0</v>
      </c>
      <c r="Q47" s="21">
        <v>685.59837728194714</v>
      </c>
      <c r="R47" s="21"/>
      <c r="S47" s="21"/>
      <c r="T47" s="21"/>
      <c r="U47" s="21"/>
      <c r="V47" s="21">
        <f>COUNT(Tableau2[[#This Row],[Course de l''heure]:[BW Chaumont]])</f>
        <v>4</v>
      </c>
      <c r="W47" s="35">
        <f>LARGE(C47:U47,1)+LARGE(C47:U47,2)+LARGE(C47:U47,3)+LARGE(C47:U47,4)</f>
        <v>1811.5981077090275</v>
      </c>
    </row>
    <row r="48" spans="1:23" x14ac:dyDescent="0.3">
      <c r="A48" s="2" t="s">
        <v>90</v>
      </c>
      <c r="B48" s="2"/>
      <c r="C48" s="21"/>
      <c r="D48" s="21"/>
      <c r="E48" s="21"/>
      <c r="F48" s="21"/>
      <c r="G48" s="21"/>
      <c r="H48" s="21"/>
      <c r="I48" s="21">
        <v>661.04078762306619</v>
      </c>
      <c r="J48" s="21"/>
      <c r="K48" s="21"/>
      <c r="L48" s="21"/>
      <c r="M48" s="21">
        <v>828.15905743740791</v>
      </c>
      <c r="N48" s="21"/>
      <c r="O48" s="21"/>
      <c r="P48" s="21">
        <v>0</v>
      </c>
      <c r="Q48" s="21"/>
      <c r="R48" s="21"/>
      <c r="S48" s="21">
        <v>0</v>
      </c>
      <c r="T48" s="21"/>
      <c r="U48" s="21"/>
      <c r="V48" s="21">
        <f>COUNT(Tableau2[[#This Row],[Course de l''heure]:[BW Chaumont]])</f>
        <v>4</v>
      </c>
      <c r="W48" s="35">
        <f>LARGE(C48:U48,1)+LARGE(C48:U48,2)+LARGE(C48:U48,3)+LARGE(C48:U48,4)</f>
        <v>1489.1998450604742</v>
      </c>
    </row>
    <row r="49" spans="1:23" x14ac:dyDescent="0.3">
      <c r="A49" s="2" t="s">
        <v>110</v>
      </c>
      <c r="B49" s="2"/>
      <c r="C49" s="21"/>
      <c r="D49" s="21"/>
      <c r="E49" s="21"/>
      <c r="F49" s="21"/>
      <c r="G49" s="21"/>
      <c r="H49" s="21"/>
      <c r="I49" s="21">
        <v>720.03063960168515</v>
      </c>
      <c r="J49" s="21"/>
      <c r="K49" s="21"/>
      <c r="L49" s="21"/>
      <c r="M49" s="21"/>
      <c r="N49" s="21">
        <v>711.56991005723614</v>
      </c>
      <c r="O49" s="21"/>
      <c r="P49" s="21">
        <v>0</v>
      </c>
      <c r="Q49" s="21"/>
      <c r="R49" s="21"/>
      <c r="S49" s="21">
        <v>0</v>
      </c>
      <c r="T49" s="21"/>
      <c r="U49" s="21"/>
      <c r="V49" s="21">
        <f>COUNT(Tableau2[[#This Row],[Course de l''heure]:[BW Chaumont]])</f>
        <v>4</v>
      </c>
      <c r="W49" s="35">
        <f>LARGE(C49:U49,1)+LARGE(C49:U49,2)+LARGE(C49:U49,3)+LARGE(C49:U49,4)</f>
        <v>1431.6005496589214</v>
      </c>
    </row>
    <row r="50" spans="1:23" x14ac:dyDescent="0.3">
      <c r="A50" s="2" t="s">
        <v>61</v>
      </c>
      <c r="B50" s="2"/>
      <c r="C50" s="21"/>
      <c r="D50" s="21"/>
      <c r="E50" s="21"/>
      <c r="F50" s="21"/>
      <c r="G50" s="21"/>
      <c r="H50" s="21"/>
      <c r="I50" s="21"/>
      <c r="J50" s="21">
        <v>1000</v>
      </c>
      <c r="K50" s="21">
        <v>968.59756097560989</v>
      </c>
      <c r="L50" s="21">
        <v>997.96215429403185</v>
      </c>
      <c r="M50" s="21"/>
      <c r="N50" s="21"/>
      <c r="O50" s="21"/>
      <c r="P50" s="21"/>
      <c r="Q50" s="21"/>
      <c r="R50" s="21"/>
      <c r="S50" s="21"/>
      <c r="T50" s="21"/>
      <c r="U50" s="21"/>
      <c r="V50" s="21">
        <f>COUNT(Tableau2[[#This Row],[Course de l''heure]:[BW Chaumont]])</f>
        <v>3</v>
      </c>
      <c r="W50" s="30">
        <v>0</v>
      </c>
    </row>
    <row r="51" spans="1:23" x14ac:dyDescent="0.3">
      <c r="A51" s="2" t="s">
        <v>9</v>
      </c>
      <c r="B51" s="2"/>
      <c r="C51" s="21"/>
      <c r="D51" s="21"/>
      <c r="E51" s="21"/>
      <c r="F51" s="21">
        <v>606.34184068058778</v>
      </c>
      <c r="G51" s="21"/>
      <c r="H51" s="21"/>
      <c r="I51" s="21"/>
      <c r="J51" s="21"/>
      <c r="K51" s="21"/>
      <c r="L51" s="21">
        <v>754.5454545454545</v>
      </c>
      <c r="M51" s="21"/>
      <c r="N51" s="21"/>
      <c r="O51" s="21"/>
      <c r="P51" s="21"/>
      <c r="Q51" s="21"/>
      <c r="R51" s="21">
        <v>739.91123250256044</v>
      </c>
      <c r="S51" s="21"/>
      <c r="T51" s="21"/>
      <c r="U51" s="21"/>
      <c r="V51" s="21">
        <f>COUNT(Tableau2[[#This Row],[Course de l''heure]:[BW Chaumont]])</f>
        <v>3</v>
      </c>
      <c r="W51" s="30">
        <v>0</v>
      </c>
    </row>
    <row r="52" spans="1:23" x14ac:dyDescent="0.3">
      <c r="A52" s="2" t="s">
        <v>6</v>
      </c>
      <c r="B52" s="2"/>
      <c r="C52" s="21"/>
      <c r="D52" s="21"/>
      <c r="E52" s="21"/>
      <c r="F52" s="21">
        <v>621.23613312202838</v>
      </c>
      <c r="G52" s="21"/>
      <c r="H52" s="21"/>
      <c r="I52" s="21"/>
      <c r="J52" s="21"/>
      <c r="K52" s="21"/>
      <c r="L52" s="21">
        <v>744.6728971962616</v>
      </c>
      <c r="M52" s="21">
        <v>683.25637910085061</v>
      </c>
      <c r="N52" s="21"/>
      <c r="O52" s="21"/>
      <c r="P52" s="21"/>
      <c r="Q52" s="21"/>
      <c r="R52" s="21"/>
      <c r="S52" s="21"/>
      <c r="T52" s="21"/>
      <c r="U52" s="21"/>
      <c r="V52" s="21">
        <f>COUNT(Tableau2[[#This Row],[Course de l''heure]:[BW Chaumont]])</f>
        <v>3</v>
      </c>
      <c r="W52" s="30">
        <v>0</v>
      </c>
    </row>
    <row r="53" spans="1:23" x14ac:dyDescent="0.3">
      <c r="A53" s="2" t="s">
        <v>4</v>
      </c>
      <c r="B53" s="2"/>
      <c r="C53" s="21"/>
      <c r="D53" s="21"/>
      <c r="E53" s="21"/>
      <c r="F53" s="21">
        <v>634.30420711974102</v>
      </c>
      <c r="G53" s="21"/>
      <c r="H53" s="21"/>
      <c r="I53" s="21"/>
      <c r="J53" s="21"/>
      <c r="K53" s="21"/>
      <c r="L53" s="21">
        <v>718.26923076923072</v>
      </c>
      <c r="M53" s="21">
        <v>687.78960551033185</v>
      </c>
      <c r="N53" s="21"/>
      <c r="O53" s="21"/>
      <c r="P53" s="21"/>
      <c r="Q53" s="21"/>
      <c r="R53" s="21"/>
      <c r="S53" s="21"/>
      <c r="T53" s="21"/>
      <c r="U53" s="21"/>
      <c r="V53" s="21">
        <f>COUNT(Tableau2[[#This Row],[Course de l''heure]:[BW Chaumont]])</f>
        <v>3</v>
      </c>
      <c r="W53" s="30">
        <v>0</v>
      </c>
    </row>
    <row r="54" spans="1:23" x14ac:dyDescent="0.3">
      <c r="A54" s="2" t="s">
        <v>17</v>
      </c>
      <c r="B54" s="2"/>
      <c r="C54" s="21"/>
      <c r="D54" s="21"/>
      <c r="E54" s="21"/>
      <c r="F54" s="21">
        <v>519.20529801324506</v>
      </c>
      <c r="G54" s="21"/>
      <c r="H54" s="21"/>
      <c r="I54" s="21"/>
      <c r="J54" s="21"/>
      <c r="K54" s="21"/>
      <c r="L54" s="21">
        <v>754.5454545454545</v>
      </c>
      <c r="M54" s="21"/>
      <c r="N54" s="21"/>
      <c r="O54" s="21"/>
      <c r="P54" s="21"/>
      <c r="Q54" s="21"/>
      <c r="R54" s="21">
        <v>739.91123250256044</v>
      </c>
      <c r="S54" s="21"/>
      <c r="T54" s="21"/>
      <c r="U54" s="21"/>
      <c r="V54" s="21">
        <f>COUNT(Tableau2[[#This Row],[Course de l''heure]:[BW Chaumont]])</f>
        <v>3</v>
      </c>
      <c r="W54" s="30">
        <v>0</v>
      </c>
    </row>
    <row r="55" spans="1:23" x14ac:dyDescent="0.3">
      <c r="A55" s="2" t="s">
        <v>65</v>
      </c>
      <c r="B55" s="2"/>
      <c r="C55" s="21"/>
      <c r="D55" s="21"/>
      <c r="E55" s="21"/>
      <c r="F55" s="21"/>
      <c r="G55" s="21"/>
      <c r="H55" s="21"/>
      <c r="I55" s="21"/>
      <c r="J55" s="21"/>
      <c r="K55" s="21">
        <v>1015.3403643336529</v>
      </c>
      <c r="L55" s="21"/>
      <c r="M55" s="21"/>
      <c r="N55" s="21"/>
      <c r="O55" s="21">
        <v>992.17986314760515</v>
      </c>
      <c r="P55" s="21"/>
      <c r="Q55" s="21"/>
      <c r="R55" s="21"/>
      <c r="S55" s="21"/>
      <c r="T55" s="21"/>
      <c r="U55" s="21"/>
      <c r="V55" s="21">
        <f>COUNT(Tableau2[[#This Row],[Course de l''heure]:[BW Chaumont]])</f>
        <v>2</v>
      </c>
      <c r="W55" s="30">
        <v>0</v>
      </c>
    </row>
    <row r="56" spans="1:23" x14ac:dyDescent="0.3">
      <c r="A56" s="2" t="s">
        <v>58</v>
      </c>
      <c r="B56" s="2"/>
      <c r="C56" s="21"/>
      <c r="D56" s="21"/>
      <c r="E56" s="21"/>
      <c r="F56" s="21">
        <v>626.83896620278335</v>
      </c>
      <c r="G56" s="21"/>
      <c r="H56" s="21"/>
      <c r="I56" s="21"/>
      <c r="J56" s="21"/>
      <c r="K56" s="21"/>
      <c r="L56" s="21">
        <v>677.93533749290975</v>
      </c>
      <c r="M56" s="21">
        <v>684.36137071651081</v>
      </c>
      <c r="N56" s="21"/>
      <c r="O56" s="21"/>
      <c r="P56" s="21"/>
      <c r="Q56" s="21"/>
      <c r="R56" s="21"/>
      <c r="S56" s="21"/>
      <c r="T56" s="21"/>
      <c r="U56" s="21"/>
      <c r="V56" s="21">
        <f>COUNT(Tableau2[[#This Row],[Course de l''heure]:[BW Chaumont]])</f>
        <v>3</v>
      </c>
      <c r="W56" s="30">
        <v>0</v>
      </c>
    </row>
    <row r="57" spans="1:23" x14ac:dyDescent="0.3">
      <c r="A57" s="2" t="s">
        <v>5</v>
      </c>
      <c r="B57" s="2"/>
      <c r="C57" s="21"/>
      <c r="D57" s="21"/>
      <c r="E57" s="21"/>
      <c r="F57" s="21">
        <v>624.20382165605088</v>
      </c>
      <c r="G57" s="21"/>
      <c r="H57" s="21"/>
      <c r="I57" s="21"/>
      <c r="J57" s="21"/>
      <c r="K57" s="21"/>
      <c r="L57" s="21">
        <v>718.26923076923072</v>
      </c>
      <c r="M57" s="21">
        <v>628.01600914808466</v>
      </c>
      <c r="N57" s="21"/>
      <c r="O57" s="21"/>
      <c r="P57" s="21"/>
      <c r="Q57" s="21"/>
      <c r="R57" s="21"/>
      <c r="S57" s="21"/>
      <c r="T57" s="21"/>
      <c r="U57" s="21"/>
      <c r="V57" s="21">
        <f>COUNT(Tableau2[[#This Row],[Course de l''heure]:[BW Chaumont]])</f>
        <v>3</v>
      </c>
      <c r="W57" s="30">
        <v>0</v>
      </c>
    </row>
    <row r="58" spans="1:23" x14ac:dyDescent="0.3">
      <c r="A58" s="2" t="s">
        <v>69</v>
      </c>
      <c r="B58" s="2"/>
      <c r="C58" s="21"/>
      <c r="D58" s="21"/>
      <c r="E58" s="21"/>
      <c r="F58" s="21"/>
      <c r="G58" s="21"/>
      <c r="H58" s="21"/>
      <c r="I58" s="21"/>
      <c r="J58" s="21"/>
      <c r="K58" s="21">
        <v>968.59756097560989</v>
      </c>
      <c r="L58" s="21">
        <v>997.96215429403185</v>
      </c>
      <c r="M58" s="21"/>
      <c r="N58" s="21"/>
      <c r="O58" s="21"/>
      <c r="P58" s="21"/>
      <c r="Q58" s="21"/>
      <c r="R58" s="21"/>
      <c r="S58" s="21"/>
      <c r="T58" s="21"/>
      <c r="U58" s="21"/>
      <c r="V58" s="21">
        <f>COUNT(Tableau2[[#This Row],[Course de l''heure]:[BW Chaumont]])</f>
        <v>2</v>
      </c>
      <c r="W58" s="30">
        <v>0</v>
      </c>
    </row>
    <row r="59" spans="1:23" x14ac:dyDescent="0.3">
      <c r="A59" s="2" t="s">
        <v>22</v>
      </c>
      <c r="B59" s="2"/>
      <c r="C59" s="21"/>
      <c r="D59" s="21"/>
      <c r="E59" s="21"/>
      <c r="F59" s="21">
        <v>921.48075986361425</v>
      </c>
      <c r="G59" s="21"/>
      <c r="H59" s="21"/>
      <c r="I59" s="21"/>
      <c r="J59" s="21"/>
      <c r="K59" s="21">
        <v>1000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>
        <f>COUNT(Tableau2[[#This Row],[Course de l''heure]:[BW Chaumont]])</f>
        <v>2</v>
      </c>
      <c r="W59" s="30">
        <v>0</v>
      </c>
    </row>
    <row r="60" spans="1:23" x14ac:dyDescent="0.3">
      <c r="A60" s="2" t="s">
        <v>20</v>
      </c>
      <c r="B60" s="2"/>
      <c r="C60" s="21"/>
      <c r="D60" s="21"/>
      <c r="E60" s="21"/>
      <c r="F60" s="21">
        <v>929.63144963144975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>
        <v>926.67099286177802</v>
      </c>
      <c r="S60" s="21"/>
      <c r="T60" s="21"/>
      <c r="U60" s="21"/>
      <c r="V60" s="21">
        <f>COUNT(Tableau2[[#This Row],[Course de l''heure]:[BW Chaumont]])</f>
        <v>2</v>
      </c>
      <c r="W60" s="30">
        <v>0</v>
      </c>
    </row>
    <row r="61" spans="1:23" x14ac:dyDescent="0.3">
      <c r="A61" s="2" t="s">
        <v>27</v>
      </c>
      <c r="B61" s="2"/>
      <c r="C61" s="21"/>
      <c r="D61" s="21"/>
      <c r="E61" s="21"/>
      <c r="F61" s="21">
        <v>889.42172073342715</v>
      </c>
      <c r="G61" s="21"/>
      <c r="H61" s="21"/>
      <c r="I61" s="21"/>
      <c r="J61" s="21">
        <v>893.93495458540883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>
        <f>COUNT(Tableau2[[#This Row],[Course de l''heure]:[BW Chaumont]])</f>
        <v>2</v>
      </c>
      <c r="W61" s="30">
        <v>0</v>
      </c>
    </row>
    <row r="62" spans="1:23" x14ac:dyDescent="0.3">
      <c r="A62" s="2" t="s">
        <v>204</v>
      </c>
      <c r="B62" s="2"/>
      <c r="C62" s="21"/>
      <c r="D62" s="21"/>
      <c r="E62" s="21"/>
      <c r="F62" s="21"/>
      <c r="G62" s="21">
        <v>940.67434912505348</v>
      </c>
      <c r="H62" s="21"/>
      <c r="I62" s="21"/>
      <c r="J62" s="21"/>
      <c r="K62" s="21"/>
      <c r="L62" s="21"/>
      <c r="M62" s="21"/>
      <c r="N62" s="21"/>
      <c r="O62" s="21"/>
      <c r="P62" s="21"/>
      <c r="Q62" s="21">
        <v>838.70967741935476</v>
      </c>
      <c r="R62" s="21"/>
      <c r="S62" s="21"/>
      <c r="T62" s="21"/>
      <c r="U62" s="21"/>
      <c r="V62" s="21">
        <f>COUNT(Tableau2[[#This Row],[Course de l''heure]:[BW Chaumont]])</f>
        <v>2</v>
      </c>
      <c r="W62" s="30">
        <v>0</v>
      </c>
    </row>
    <row r="63" spans="1:23" x14ac:dyDescent="0.3">
      <c r="A63" s="2" t="s">
        <v>37</v>
      </c>
      <c r="B63" s="2"/>
      <c r="C63" s="21"/>
      <c r="D63" s="21"/>
      <c r="E63" s="21"/>
      <c r="F63" s="21">
        <v>825.03270824247704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>
        <v>923.49726775956287</v>
      </c>
      <c r="R63" s="21"/>
      <c r="S63" s="21"/>
      <c r="T63" s="21"/>
      <c r="U63" s="21"/>
      <c r="V63" s="21">
        <f>COUNT(Tableau2[[#This Row],[Course de l''heure]:[BW Chaumont]])</f>
        <v>2</v>
      </c>
      <c r="W63" s="30">
        <v>0</v>
      </c>
    </row>
    <row r="64" spans="1:23" x14ac:dyDescent="0.3">
      <c r="A64" s="2" t="s">
        <v>114</v>
      </c>
      <c r="B64" s="2"/>
      <c r="C64" s="21"/>
      <c r="D64" s="21"/>
      <c r="E64" s="21"/>
      <c r="F64" s="21"/>
      <c r="G64" s="21"/>
      <c r="H64" s="21">
        <v>826.95703354914656</v>
      </c>
      <c r="I64" s="21"/>
      <c r="J64" s="21"/>
      <c r="K64" s="21"/>
      <c r="L64" s="21"/>
      <c r="M64" s="21"/>
      <c r="N64" s="21"/>
      <c r="O64" s="21"/>
      <c r="P64" s="21"/>
      <c r="Q64" s="21"/>
      <c r="R64" s="21">
        <v>853.21649073889671</v>
      </c>
      <c r="S64" s="21"/>
      <c r="T64" s="21"/>
      <c r="U64" s="21"/>
      <c r="V64" s="21">
        <f>COUNT(Tableau2[[#This Row],[Course de l''heure]:[BW Chaumont]])</f>
        <v>2</v>
      </c>
      <c r="W64" s="30">
        <v>0</v>
      </c>
    </row>
    <row r="65" spans="1:23" x14ac:dyDescent="0.3">
      <c r="A65" s="2" t="s">
        <v>3</v>
      </c>
      <c r="B65" s="2"/>
      <c r="C65" s="21"/>
      <c r="D65" s="21"/>
      <c r="E65" s="21"/>
      <c r="F65" s="21">
        <v>727.94800371402039</v>
      </c>
      <c r="G65" s="21"/>
      <c r="H65" s="21"/>
      <c r="I65" s="21"/>
      <c r="J65" s="21"/>
      <c r="K65" s="21"/>
      <c r="L65" s="21"/>
      <c r="M65" s="21">
        <v>913.05070656691601</v>
      </c>
      <c r="N65" s="21"/>
      <c r="O65" s="21"/>
      <c r="P65" s="21"/>
      <c r="Q65" s="21"/>
      <c r="R65" s="21"/>
      <c r="S65" s="21"/>
      <c r="T65" s="21"/>
      <c r="U65" s="21"/>
      <c r="V65" s="21">
        <f>COUNT(Tableau2[[#This Row],[Course de l''heure]:[BW Chaumont]])</f>
        <v>2</v>
      </c>
      <c r="W65" s="30">
        <v>0</v>
      </c>
    </row>
    <row r="66" spans="1:23" x14ac:dyDescent="0.3">
      <c r="A66" s="2" t="s">
        <v>64</v>
      </c>
      <c r="B66" s="2"/>
      <c r="C66" s="21"/>
      <c r="D66" s="21"/>
      <c r="E66" s="21"/>
      <c r="F66" s="21"/>
      <c r="G66" s="21"/>
      <c r="H66" s="21"/>
      <c r="I66" s="21"/>
      <c r="J66" s="21"/>
      <c r="K66" s="21">
        <v>900</v>
      </c>
      <c r="L66" s="21">
        <v>670.70707070707067</v>
      </c>
      <c r="M66" s="21"/>
      <c r="N66" s="21"/>
      <c r="O66" s="21"/>
      <c r="P66" s="21"/>
      <c r="Q66" s="21"/>
      <c r="R66" s="21"/>
      <c r="S66" s="21"/>
      <c r="T66" s="21"/>
      <c r="U66" s="21"/>
      <c r="V66" s="21">
        <f>COUNT(Tableau2[[#This Row],[Course de l''heure]:[BW Chaumont]])</f>
        <v>2</v>
      </c>
      <c r="W66" s="30">
        <v>0</v>
      </c>
    </row>
    <row r="67" spans="1:23" x14ac:dyDescent="0.3">
      <c r="A67" s="2" t="s">
        <v>107</v>
      </c>
      <c r="B67" s="2"/>
      <c r="C67" s="21"/>
      <c r="D67" s="21"/>
      <c r="E67" s="21"/>
      <c r="F67" s="21">
        <v>738.40749414519905</v>
      </c>
      <c r="G67" s="21"/>
      <c r="H67" s="21"/>
      <c r="I67" s="21"/>
      <c r="J67" s="21"/>
      <c r="K67" s="21"/>
      <c r="L67" s="21"/>
      <c r="M67" s="21"/>
      <c r="N67" s="21">
        <v>804.85549132947961</v>
      </c>
      <c r="O67" s="21"/>
      <c r="P67" s="21">
        <v>0</v>
      </c>
      <c r="Q67" s="21"/>
      <c r="R67" s="21"/>
      <c r="S67" s="21"/>
      <c r="T67" s="21"/>
      <c r="U67" s="21"/>
      <c r="V67" s="21">
        <f>COUNT(Tableau2[[#This Row],[Course de l''heure]:[BW Chaumont]])</f>
        <v>3</v>
      </c>
      <c r="W67" s="30">
        <v>0</v>
      </c>
    </row>
    <row r="68" spans="1:23" x14ac:dyDescent="0.3">
      <c r="A68" s="2" t="s">
        <v>49</v>
      </c>
      <c r="B68" s="2"/>
      <c r="C68" s="21"/>
      <c r="D68" s="21"/>
      <c r="E68" s="21"/>
      <c r="F68" s="21">
        <v>741.01057579318456</v>
      </c>
      <c r="G68" s="21"/>
      <c r="H68" s="21"/>
      <c r="I68" s="21"/>
      <c r="J68" s="21"/>
      <c r="K68" s="21"/>
      <c r="L68" s="21"/>
      <c r="M68" s="21"/>
      <c r="N68" s="21">
        <v>800.96640589047399</v>
      </c>
      <c r="O68" s="21"/>
      <c r="P68" s="21"/>
      <c r="Q68" s="21"/>
      <c r="R68" s="21"/>
      <c r="S68" s="21">
        <v>0</v>
      </c>
      <c r="T68" s="21"/>
      <c r="U68" s="21"/>
      <c r="V68" s="21">
        <f>COUNT(Tableau2[[#This Row],[Course de l''heure]:[BW Chaumont]])</f>
        <v>3</v>
      </c>
      <c r="W68" s="30">
        <v>0</v>
      </c>
    </row>
    <row r="69" spans="1:23" x14ac:dyDescent="0.3">
      <c r="A69" s="2" t="s">
        <v>47</v>
      </c>
      <c r="B69" s="2"/>
      <c r="C69" s="21">
        <v>751.48319050758084</v>
      </c>
      <c r="D69" s="21"/>
      <c r="E69" s="21"/>
      <c r="F69" s="21">
        <v>760.67551266586236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f>COUNT(Tableau2[[#This Row],[Course de l''heure]:[BW Chaumont]])</f>
        <v>2</v>
      </c>
      <c r="W69" s="30">
        <v>0</v>
      </c>
    </row>
    <row r="70" spans="1:23" x14ac:dyDescent="0.3">
      <c r="A70" s="2" t="s">
        <v>50</v>
      </c>
      <c r="B70" s="2"/>
      <c r="C70" s="21"/>
      <c r="D70" s="21"/>
      <c r="E70" s="21"/>
      <c r="F70" s="21">
        <v>727.05611068408916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>
        <v>742.85714285714289</v>
      </c>
      <c r="R70" s="21"/>
      <c r="S70" s="21"/>
      <c r="T70" s="21"/>
      <c r="U70" s="21"/>
      <c r="V70" s="21">
        <f>COUNT(Tableau2[[#This Row],[Course de l''heure]:[BW Chaumont]])</f>
        <v>2</v>
      </c>
      <c r="W70" s="30">
        <v>0</v>
      </c>
    </row>
    <row r="71" spans="1:23" x14ac:dyDescent="0.3">
      <c r="A71" s="2" t="s">
        <v>136</v>
      </c>
      <c r="B71" s="2"/>
      <c r="C71" s="21"/>
      <c r="D71" s="21"/>
      <c r="E71" s="21">
        <v>707.07070707070704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>
        <v>739.60612691466088</v>
      </c>
      <c r="R71" s="21"/>
      <c r="S71" s="21"/>
      <c r="T71" s="21"/>
      <c r="U71" s="21"/>
      <c r="V71" s="21">
        <f>COUNT(Tableau2[[#This Row],[Course de l''heure]:[BW Chaumont]])</f>
        <v>2</v>
      </c>
      <c r="W71" s="30">
        <v>0</v>
      </c>
    </row>
    <row r="72" spans="1:23" x14ac:dyDescent="0.3">
      <c r="A72" s="2" t="s">
        <v>219</v>
      </c>
      <c r="B72" s="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>
        <v>698.03354540196642</v>
      </c>
      <c r="U72" s="21">
        <v>734.34812921217758</v>
      </c>
      <c r="V72" s="21">
        <f>COUNT(Tableau2[[#This Row],[Course de l''heure]:[BW Chaumont]])</f>
        <v>2</v>
      </c>
      <c r="W72" s="30">
        <v>0</v>
      </c>
    </row>
    <row r="73" spans="1:23" x14ac:dyDescent="0.3">
      <c r="A73" s="2" t="s">
        <v>51</v>
      </c>
      <c r="B73" s="2"/>
      <c r="C73" s="21"/>
      <c r="D73" s="21"/>
      <c r="E73" s="21">
        <v>671.71717171717171</v>
      </c>
      <c r="F73" s="21">
        <v>717.95066413662244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f>COUNT(Tableau2[[#This Row],[Course de l''heure]:[BW Chaumont]])</f>
        <v>2</v>
      </c>
      <c r="W73" s="30">
        <v>0</v>
      </c>
    </row>
    <row r="74" spans="1:23" x14ac:dyDescent="0.3">
      <c r="A74" s="2" t="s">
        <v>117</v>
      </c>
      <c r="B74" s="2"/>
      <c r="C74" s="21"/>
      <c r="D74" s="21"/>
      <c r="E74" s="21"/>
      <c r="F74" s="21"/>
      <c r="G74" s="21"/>
      <c r="H74" s="21"/>
      <c r="I74" s="21"/>
      <c r="J74" s="21"/>
      <c r="K74" s="21"/>
      <c r="L74" s="21">
        <v>726.56534954407289</v>
      </c>
      <c r="M74" s="21"/>
      <c r="N74" s="21"/>
      <c r="O74" s="21"/>
      <c r="P74" s="21"/>
      <c r="Q74" s="21"/>
      <c r="R74" s="21">
        <v>647.11854284861136</v>
      </c>
      <c r="S74" s="21"/>
      <c r="T74" s="21"/>
      <c r="U74" s="21"/>
      <c r="V74" s="21">
        <f>COUNT(Tableau2[[#This Row],[Course de l''heure]:[BW Chaumont]])</f>
        <v>2</v>
      </c>
      <c r="W74" s="30">
        <v>0</v>
      </c>
    </row>
    <row r="75" spans="1:23" x14ac:dyDescent="0.3">
      <c r="A75" s="2" t="s">
        <v>98</v>
      </c>
      <c r="B75" s="2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>
        <v>657.53040224508879</v>
      </c>
      <c r="N75" s="21">
        <v>711.4244839566727</v>
      </c>
      <c r="O75" s="21"/>
      <c r="P75" s="21">
        <v>0</v>
      </c>
      <c r="Q75" s="21"/>
      <c r="R75" s="21"/>
      <c r="S75" s="21"/>
      <c r="T75" s="21"/>
      <c r="U75" s="21"/>
      <c r="V75" s="21">
        <f>COUNT(Tableau2[[#This Row],[Course de l''heure]:[BW Chaumont]])</f>
        <v>3</v>
      </c>
      <c r="W75" s="30">
        <v>0</v>
      </c>
    </row>
    <row r="76" spans="1:23" x14ac:dyDescent="0.3">
      <c r="A76" s="2" t="s">
        <v>123</v>
      </c>
      <c r="B76" s="2"/>
      <c r="C76" s="21"/>
      <c r="D76" s="21"/>
      <c r="E76" s="21"/>
      <c r="F76" s="21"/>
      <c r="G76" s="21"/>
      <c r="H76" s="21"/>
      <c r="I76" s="21"/>
      <c r="J76" s="21"/>
      <c r="K76" s="21"/>
      <c r="L76" s="21">
        <v>670.70707070707067</v>
      </c>
      <c r="M76" s="21">
        <v>684.78802992518695</v>
      </c>
      <c r="N76" s="21"/>
      <c r="O76" s="21"/>
      <c r="P76" s="21"/>
      <c r="Q76" s="21"/>
      <c r="R76" s="21"/>
      <c r="S76" s="21"/>
      <c r="T76" s="21"/>
      <c r="U76" s="21"/>
      <c r="V76" s="21">
        <f>COUNT(Tableau2[[#This Row],[Course de l''heure]:[BW Chaumont]])</f>
        <v>2</v>
      </c>
      <c r="W76" s="30">
        <v>0</v>
      </c>
    </row>
    <row r="77" spans="1:23" x14ac:dyDescent="0.3">
      <c r="A77" s="2" t="s">
        <v>56</v>
      </c>
      <c r="B77" s="2"/>
      <c r="C77" s="21"/>
      <c r="D77" s="21"/>
      <c r="E77" s="21">
        <v>671.71717171717171</v>
      </c>
      <c r="F77" s="21">
        <v>650.99793530626289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f>COUNT(Tableau2[[#This Row],[Course de l''heure]:[BW Chaumont]])</f>
        <v>2</v>
      </c>
      <c r="W77" s="30">
        <v>0</v>
      </c>
    </row>
    <row r="78" spans="1:23" x14ac:dyDescent="0.3">
      <c r="A78" s="2" t="s">
        <v>134</v>
      </c>
      <c r="B78" s="2"/>
      <c r="C78" s="21"/>
      <c r="D78" s="21"/>
      <c r="E78" s="21">
        <v>787.87878787878788</v>
      </c>
      <c r="F78" s="21"/>
      <c r="G78" s="21"/>
      <c r="H78" s="21"/>
      <c r="I78" s="21">
        <v>508.24547174912135</v>
      </c>
      <c r="J78" s="21"/>
      <c r="K78" s="21"/>
      <c r="L78" s="21"/>
      <c r="M78" s="21"/>
      <c r="N78" s="21"/>
      <c r="O78" s="21"/>
      <c r="P78" s="21">
        <v>0</v>
      </c>
      <c r="Q78" s="21"/>
      <c r="R78" s="21"/>
      <c r="S78" s="21"/>
      <c r="T78" s="21"/>
      <c r="U78" s="21"/>
      <c r="V78" s="21">
        <f>COUNT(Tableau2[[#This Row],[Course de l''heure]:[BW Chaumont]])</f>
        <v>3</v>
      </c>
      <c r="W78" s="30">
        <v>0</v>
      </c>
    </row>
    <row r="79" spans="1:23" x14ac:dyDescent="0.3">
      <c r="A79" s="2" t="s">
        <v>100</v>
      </c>
      <c r="B79" s="2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>
        <v>585.99416423509797</v>
      </c>
      <c r="N79" s="21">
        <v>683.88998035363454</v>
      </c>
      <c r="O79" s="21"/>
      <c r="P79" s="21">
        <v>0</v>
      </c>
      <c r="Q79" s="21"/>
      <c r="R79" s="21"/>
      <c r="S79" s="21"/>
      <c r="T79" s="21"/>
      <c r="U79" s="21"/>
      <c r="V79" s="21">
        <f>COUNT(Tableau2[[#This Row],[Course de l''heure]:[BW Chaumont]])</f>
        <v>3</v>
      </c>
      <c r="W79" s="30">
        <v>0</v>
      </c>
    </row>
    <row r="80" spans="1:23" x14ac:dyDescent="0.3">
      <c r="A80" s="2" t="s">
        <v>119</v>
      </c>
      <c r="B80" s="2"/>
      <c r="C80" s="21">
        <v>718.52340145023072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>
        <v>459.35603061493788</v>
      </c>
      <c r="O80" s="21"/>
      <c r="P80" s="21"/>
      <c r="Q80" s="21"/>
      <c r="R80" s="21"/>
      <c r="S80" s="21"/>
      <c r="T80" s="21"/>
      <c r="U80" s="21"/>
      <c r="V80" s="21">
        <f>COUNT(Tableau2[[#This Row],[Course de l''heure]:[BW Chaumont]])</f>
        <v>2</v>
      </c>
      <c r="W80" s="30">
        <v>0</v>
      </c>
    </row>
    <row r="81" spans="1:23" x14ac:dyDescent="0.3">
      <c r="A81" s="2" t="s">
        <v>118</v>
      </c>
      <c r="B81" s="2"/>
      <c r="C81" s="21">
        <v>1056.6908371786421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>
        <v>0</v>
      </c>
      <c r="Q81" s="21"/>
      <c r="R81" s="21"/>
      <c r="S81" s="21">
        <v>0</v>
      </c>
      <c r="T81" s="21"/>
      <c r="U81" s="21"/>
      <c r="V81" s="21">
        <f>COUNT(Tableau2[[#This Row],[Course de l''heure]:[BW Chaumont]])</f>
        <v>3</v>
      </c>
      <c r="W81" s="30">
        <v>0</v>
      </c>
    </row>
    <row r="82" spans="1:23" x14ac:dyDescent="0.3">
      <c r="A82" s="2" t="s">
        <v>216</v>
      </c>
      <c r="B82" s="2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>
        <v>1038.6402753872635</v>
      </c>
      <c r="U82" s="21"/>
      <c r="V82" s="21">
        <f>COUNT(Tableau2[[#This Row],[Course de l''heure]:[BW Chaumont]])</f>
        <v>1</v>
      </c>
      <c r="W82" s="30">
        <v>0</v>
      </c>
    </row>
    <row r="83" spans="1:23" x14ac:dyDescent="0.3">
      <c r="A83" s="2" t="s">
        <v>53</v>
      </c>
      <c r="B83" s="2"/>
      <c r="C83" s="21">
        <v>342.78180619644036</v>
      </c>
      <c r="D83" s="21"/>
      <c r="E83" s="21"/>
      <c r="F83" s="21">
        <v>683.45375722543349</v>
      </c>
      <c r="G83" s="21"/>
      <c r="H83" s="21"/>
      <c r="I83" s="21"/>
      <c r="J83" s="21"/>
      <c r="K83" s="21"/>
      <c r="L83" s="21"/>
      <c r="M83" s="21"/>
      <c r="N83" s="21"/>
      <c r="O83" s="21"/>
      <c r="P83" s="21">
        <v>0</v>
      </c>
      <c r="Q83" s="21"/>
      <c r="R83" s="21"/>
      <c r="S83" s="21"/>
      <c r="T83" s="21"/>
      <c r="U83" s="21"/>
      <c r="V83" s="21">
        <f>COUNT(Tableau2[[#This Row],[Course de l''heure]:[BW Chaumont]])</f>
        <v>3</v>
      </c>
      <c r="W83" s="30">
        <v>0</v>
      </c>
    </row>
    <row r="84" spans="1:23" x14ac:dyDescent="0.3">
      <c r="A84" s="2" t="s">
        <v>129</v>
      </c>
      <c r="B84" s="2"/>
      <c r="C84" s="21"/>
      <c r="D84" s="21"/>
      <c r="E84" s="21"/>
      <c r="F84" s="21"/>
      <c r="G84" s="21"/>
      <c r="H84" s="21"/>
      <c r="I84" s="21"/>
      <c r="J84" s="21"/>
      <c r="K84" s="21"/>
      <c r="L84" s="21">
        <v>1023.8948626045401</v>
      </c>
      <c r="M84" s="21"/>
      <c r="N84" s="21"/>
      <c r="O84" s="21"/>
      <c r="P84" s="21"/>
      <c r="Q84" s="21"/>
      <c r="R84" s="21"/>
      <c r="S84" s="21"/>
      <c r="T84" s="21"/>
      <c r="U84" s="21"/>
      <c r="V84" s="21">
        <f>COUNT(Tableau2[[#This Row],[Course de l''heure]:[BW Chaumont]])</f>
        <v>1</v>
      </c>
      <c r="W84" s="30">
        <v>0</v>
      </c>
    </row>
    <row r="85" spans="1:23" x14ac:dyDescent="0.3">
      <c r="A85" s="2" t="s">
        <v>102</v>
      </c>
      <c r="B85" s="2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>
        <v>1017.0166270783847</v>
      </c>
      <c r="O85" s="21"/>
      <c r="P85" s="21"/>
      <c r="Q85" s="21"/>
      <c r="R85" s="21"/>
      <c r="S85" s="21"/>
      <c r="T85" s="21"/>
      <c r="U85" s="21"/>
      <c r="V85" s="21">
        <f>COUNT(Tableau2[[#This Row],[Course de l''heure]:[BW Chaumont]])</f>
        <v>1</v>
      </c>
      <c r="W85" s="30">
        <v>0</v>
      </c>
    </row>
    <row r="86" spans="1:23" x14ac:dyDescent="0.3">
      <c r="A86" s="2" t="s">
        <v>115</v>
      </c>
      <c r="B86" s="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>
        <v>1014.6067415730336</v>
      </c>
      <c r="S86" s="21"/>
      <c r="T86" s="21"/>
      <c r="U86" s="21"/>
      <c r="V86" s="21">
        <f>COUNT(Tableau2[[#This Row],[Course de l''heure]:[BW Chaumont]])</f>
        <v>1</v>
      </c>
      <c r="W86" s="30">
        <v>0</v>
      </c>
    </row>
    <row r="87" spans="1:23" x14ac:dyDescent="0.3">
      <c r="A87" s="2" t="s">
        <v>66</v>
      </c>
      <c r="B87" s="2"/>
      <c r="C87" s="21"/>
      <c r="D87" s="21"/>
      <c r="E87" s="21"/>
      <c r="F87" s="21"/>
      <c r="G87" s="21"/>
      <c r="H87" s="21"/>
      <c r="I87" s="21"/>
      <c r="J87" s="21"/>
      <c r="K87" s="21">
        <v>1012.1057661675694</v>
      </c>
      <c r="L87" s="21"/>
      <c r="M87" s="21"/>
      <c r="N87" s="21"/>
      <c r="O87" s="21"/>
      <c r="P87" s="21">
        <v>0</v>
      </c>
      <c r="Q87" s="21"/>
      <c r="R87" s="21"/>
      <c r="S87" s="21"/>
      <c r="T87" s="21"/>
      <c r="U87" s="21"/>
      <c r="V87" s="21">
        <f>COUNT(Tableau2[[#This Row],[Course de l''heure]:[BW Chaumont]])</f>
        <v>2</v>
      </c>
      <c r="W87" s="30">
        <v>0</v>
      </c>
    </row>
    <row r="88" spans="1:23" x14ac:dyDescent="0.3">
      <c r="A88" s="2" t="s">
        <v>67</v>
      </c>
      <c r="B88" s="2"/>
      <c r="C88" s="21"/>
      <c r="D88" s="21"/>
      <c r="E88" s="21"/>
      <c r="F88" s="21"/>
      <c r="G88" s="21"/>
      <c r="H88" s="21"/>
      <c r="I88" s="21"/>
      <c r="J88" s="21"/>
      <c r="K88" s="21">
        <v>1012.1057661675694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>
        <f>COUNT(Tableau2[[#This Row],[Course de l''heure]:[BW Chaumont]])</f>
        <v>1</v>
      </c>
      <c r="W88" s="30">
        <v>0</v>
      </c>
    </row>
    <row r="89" spans="1:23" x14ac:dyDescent="0.3">
      <c r="A89" s="2" t="s">
        <v>221</v>
      </c>
      <c r="B89" s="2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>
        <v>1009.5527156549523</v>
      </c>
      <c r="V89" s="21">
        <f>COUNT(Tableau2[[#This Row],[Course de l''heure]:[BW Chaumont]])</f>
        <v>1</v>
      </c>
      <c r="W89" s="30">
        <v>0</v>
      </c>
    </row>
    <row r="90" spans="1:23" x14ac:dyDescent="0.3">
      <c r="A90" s="2" t="s">
        <v>176</v>
      </c>
      <c r="B90" s="2"/>
      <c r="C90" s="21"/>
      <c r="D90" s="21"/>
      <c r="E90" s="21"/>
      <c r="F90" s="21"/>
      <c r="G90" s="21"/>
      <c r="H90" s="21"/>
      <c r="I90" s="21"/>
      <c r="J90" s="21">
        <v>1000</v>
      </c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>
        <f>COUNT(Tableau2[[#This Row],[Course de l''heure]:[BW Chaumont]])</f>
        <v>1</v>
      </c>
      <c r="W90" s="30">
        <v>0</v>
      </c>
    </row>
    <row r="91" spans="1:23" x14ac:dyDescent="0.3">
      <c r="A91" s="2" t="s">
        <v>68</v>
      </c>
      <c r="B91" s="2"/>
      <c r="C91" s="21"/>
      <c r="D91" s="21"/>
      <c r="E91" s="21"/>
      <c r="F91" s="21"/>
      <c r="G91" s="21"/>
      <c r="H91" s="21"/>
      <c r="I91" s="21"/>
      <c r="J91" s="21"/>
      <c r="K91" s="21">
        <v>1000</v>
      </c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>
        <f>COUNT(Tableau2[[#This Row],[Course de l''heure]:[BW Chaumont]])</f>
        <v>1</v>
      </c>
      <c r="W91" s="30">
        <v>0</v>
      </c>
    </row>
    <row r="92" spans="1:23" x14ac:dyDescent="0.3">
      <c r="A92" s="2" t="s">
        <v>79</v>
      </c>
      <c r="B92" s="2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>
        <v>1000</v>
      </c>
      <c r="P92" s="21"/>
      <c r="Q92" s="21"/>
      <c r="R92" s="21"/>
      <c r="S92" s="21"/>
      <c r="T92" s="21"/>
      <c r="U92" s="21"/>
      <c r="V92" s="21">
        <f>COUNT(Tableau2[[#This Row],[Course de l''heure]:[BW Chaumont]])</f>
        <v>1</v>
      </c>
      <c r="W92" s="30">
        <v>0</v>
      </c>
    </row>
    <row r="93" spans="1:23" x14ac:dyDescent="0.3">
      <c r="A93" s="2" t="s">
        <v>188</v>
      </c>
      <c r="B93" s="2"/>
      <c r="C93" s="21"/>
      <c r="D93" s="21"/>
      <c r="E93" s="21"/>
      <c r="F93" s="21"/>
      <c r="G93" s="21"/>
      <c r="H93" s="21">
        <v>983.20503848845351</v>
      </c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>
        <f>COUNT(Tableau2[[#This Row],[Course de l''heure]:[BW Chaumont]])</f>
        <v>1</v>
      </c>
      <c r="W93" s="30">
        <v>0</v>
      </c>
    </row>
    <row r="94" spans="1:23" x14ac:dyDescent="0.3">
      <c r="A94" s="2" t="s">
        <v>189</v>
      </c>
      <c r="B94" s="2"/>
      <c r="C94" s="21"/>
      <c r="D94" s="21"/>
      <c r="E94" s="21"/>
      <c r="F94" s="21"/>
      <c r="G94" s="21"/>
      <c r="H94" s="21">
        <v>983.20503848845351</v>
      </c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>
        <f>COUNT(Tableau2[[#This Row],[Course de l''heure]:[BW Chaumont]])</f>
        <v>1</v>
      </c>
      <c r="W94" s="30">
        <v>0</v>
      </c>
    </row>
    <row r="95" spans="1:23" x14ac:dyDescent="0.3">
      <c r="A95" s="2" t="s">
        <v>83</v>
      </c>
      <c r="B95" s="2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>
        <v>983.07692307692321</v>
      </c>
      <c r="N95" s="21"/>
      <c r="O95" s="21"/>
      <c r="P95" s="21"/>
      <c r="Q95" s="21"/>
      <c r="R95" s="21"/>
      <c r="S95" s="21"/>
      <c r="T95" s="21"/>
      <c r="U95" s="21"/>
      <c r="V95" s="21">
        <f>COUNT(Tableau2[[#This Row],[Course de l''heure]:[BW Chaumont]])</f>
        <v>1</v>
      </c>
      <c r="W95" s="30">
        <v>0</v>
      </c>
    </row>
    <row r="96" spans="1:23" x14ac:dyDescent="0.3">
      <c r="A96" s="2" t="s">
        <v>213</v>
      </c>
      <c r="B96" s="2"/>
      <c r="C96" s="21"/>
      <c r="D96" s="21"/>
      <c r="E96" s="21"/>
      <c r="F96" s="21"/>
      <c r="G96" s="21"/>
      <c r="H96" s="21">
        <v>982.8611402588316</v>
      </c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>
        <f>COUNT(Tableau2[[#This Row],[Course de l''heure]:[BW Chaumont]])</f>
        <v>1</v>
      </c>
      <c r="W96" s="30">
        <v>0</v>
      </c>
    </row>
    <row r="97" spans="1:23" x14ac:dyDescent="0.3">
      <c r="A97" s="2" t="s">
        <v>187</v>
      </c>
      <c r="B97" s="2"/>
      <c r="C97" s="21"/>
      <c r="D97" s="21"/>
      <c r="E97" s="21"/>
      <c r="F97" s="21"/>
      <c r="G97" s="21"/>
      <c r="H97" s="21">
        <v>982.8611402588316</v>
      </c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>
        <f>COUNT(Tableau2[[#This Row],[Course de l''heure]:[BW Chaumont]])</f>
        <v>1</v>
      </c>
      <c r="W97" s="30">
        <v>0</v>
      </c>
    </row>
    <row r="98" spans="1:23" x14ac:dyDescent="0.3">
      <c r="A98" s="2" t="s">
        <v>130</v>
      </c>
      <c r="B98" s="2"/>
      <c r="C98" s="21"/>
      <c r="D98" s="21"/>
      <c r="E98" s="21"/>
      <c r="F98" s="21"/>
      <c r="G98" s="21"/>
      <c r="H98" s="21"/>
      <c r="I98" s="21"/>
      <c r="J98" s="21"/>
      <c r="K98" s="21"/>
      <c r="L98" s="21">
        <v>973.03434572807271</v>
      </c>
      <c r="M98" s="21"/>
      <c r="N98" s="21"/>
      <c r="O98" s="21"/>
      <c r="P98" s="21"/>
      <c r="Q98" s="21"/>
      <c r="R98" s="21"/>
      <c r="S98" s="21"/>
      <c r="T98" s="21"/>
      <c r="U98" s="21"/>
      <c r="V98" s="21">
        <f>COUNT(Tableau2[[#This Row],[Course de l''heure]:[BW Chaumont]])</f>
        <v>1</v>
      </c>
      <c r="W98" s="30">
        <v>0</v>
      </c>
    </row>
    <row r="99" spans="1:23" x14ac:dyDescent="0.3">
      <c r="A99" s="2" t="s">
        <v>200</v>
      </c>
      <c r="B99" s="2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>
        <v>957.50708215297448</v>
      </c>
      <c r="R99" s="21"/>
      <c r="S99" s="21"/>
      <c r="T99" s="21"/>
      <c r="U99" s="21"/>
      <c r="V99" s="21">
        <f>COUNT(Tableau2[[#This Row],[Course de l''heure]:[BW Chaumont]])</f>
        <v>1</v>
      </c>
      <c r="W99" s="30">
        <v>0</v>
      </c>
    </row>
    <row r="100" spans="1:23" x14ac:dyDescent="0.3">
      <c r="A100" s="2" t="s">
        <v>203</v>
      </c>
      <c r="B100" s="2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>
        <v>949.43820224719093</v>
      </c>
      <c r="R100" s="21"/>
      <c r="S100" s="21"/>
      <c r="T100" s="21"/>
      <c r="U100" s="21"/>
      <c r="V100" s="21">
        <f>COUNT(Tableau2[[#This Row],[Course de l''heure]:[BW Chaumont]])</f>
        <v>1</v>
      </c>
      <c r="W100" s="30">
        <v>0</v>
      </c>
    </row>
    <row r="101" spans="1:23" x14ac:dyDescent="0.3">
      <c r="A101" s="2" t="s">
        <v>131</v>
      </c>
      <c r="B101" s="2"/>
      <c r="C101" s="21"/>
      <c r="D101" s="21"/>
      <c r="E101" s="21"/>
      <c r="F101" s="21"/>
      <c r="G101" s="21"/>
      <c r="H101" s="21"/>
      <c r="I101" s="21"/>
      <c r="J101" s="21"/>
      <c r="K101" s="21"/>
      <c r="L101" s="21">
        <v>932.02827623708538</v>
      </c>
      <c r="M101" s="21"/>
      <c r="N101" s="21"/>
      <c r="O101" s="21"/>
      <c r="P101" s="21"/>
      <c r="Q101" s="21"/>
      <c r="R101" s="21"/>
      <c r="S101" s="21"/>
      <c r="T101" s="21"/>
      <c r="U101" s="21"/>
      <c r="V101" s="21">
        <f>COUNT(Tableau2[[#This Row],[Course de l''heure]:[BW Chaumont]])</f>
        <v>1</v>
      </c>
      <c r="W101" s="30">
        <v>0</v>
      </c>
    </row>
    <row r="102" spans="1:23" x14ac:dyDescent="0.3">
      <c r="A102" s="2" t="s">
        <v>111</v>
      </c>
      <c r="B102" s="2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>
        <v>926.67099286177802</v>
      </c>
      <c r="S102" s="21"/>
      <c r="T102" s="21"/>
      <c r="U102" s="21"/>
      <c r="V102" s="21">
        <f>COUNT(Tableau2[[#This Row],[Course de l''heure]:[BW Chaumont]])</f>
        <v>1</v>
      </c>
      <c r="W102" s="30">
        <v>0</v>
      </c>
    </row>
    <row r="103" spans="1:23" x14ac:dyDescent="0.3">
      <c r="A103" s="2" t="s">
        <v>63</v>
      </c>
      <c r="B103" s="2"/>
      <c r="C103" s="21"/>
      <c r="D103" s="21"/>
      <c r="E103" s="21"/>
      <c r="F103" s="21"/>
      <c r="G103" s="21"/>
      <c r="H103" s="21"/>
      <c r="I103" s="21"/>
      <c r="J103" s="21"/>
      <c r="K103" s="21">
        <v>900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>
        <f>COUNT(Tableau2[[#This Row],[Course de l''heure]:[BW Chaumont]])</f>
        <v>1</v>
      </c>
      <c r="W103" s="30">
        <v>0</v>
      </c>
    </row>
    <row r="104" spans="1:23" x14ac:dyDescent="0.3">
      <c r="A104" s="2" t="s">
        <v>112</v>
      </c>
      <c r="B104" s="2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>
        <v>880.93769278223317</v>
      </c>
      <c r="S104" s="21"/>
      <c r="T104" s="21"/>
      <c r="U104" s="21"/>
      <c r="V104" s="21">
        <f>COUNT(Tableau2[[#This Row],[Course de l''heure]:[BW Chaumont]])</f>
        <v>1</v>
      </c>
      <c r="W104" s="30">
        <v>0</v>
      </c>
    </row>
    <row r="105" spans="1:23" x14ac:dyDescent="0.3">
      <c r="A105" s="2" t="s">
        <v>86</v>
      </c>
      <c r="B105" s="2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>
        <v>880.55120576260572</v>
      </c>
      <c r="N105" s="21"/>
      <c r="O105" s="21"/>
      <c r="P105" s="21"/>
      <c r="Q105" s="21"/>
      <c r="R105" s="21"/>
      <c r="S105" s="21"/>
      <c r="T105" s="21"/>
      <c r="U105" s="21"/>
      <c r="V105" s="21">
        <f>COUNT(Tableau2[[#This Row],[Course de l''heure]:[BW Chaumont]])</f>
        <v>1</v>
      </c>
      <c r="W105" s="30">
        <v>0</v>
      </c>
    </row>
    <row r="106" spans="1:23" x14ac:dyDescent="0.3">
      <c r="A106" s="2" t="s">
        <v>113</v>
      </c>
      <c r="B106" s="2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>
        <v>869.31818181818187</v>
      </c>
      <c r="S106" s="21"/>
      <c r="T106" s="21"/>
      <c r="U106" s="21"/>
      <c r="V106" s="21">
        <f>COUNT(Tableau2[[#This Row],[Course de l''heure]:[BW Chaumont]])</f>
        <v>1</v>
      </c>
      <c r="W106" s="30">
        <v>0</v>
      </c>
    </row>
    <row r="107" spans="1:23" x14ac:dyDescent="0.3">
      <c r="A107" s="2" t="s">
        <v>198</v>
      </c>
      <c r="B107" s="2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>
        <v>866.66666666666652</v>
      </c>
      <c r="R107" s="21"/>
      <c r="S107" s="21"/>
      <c r="T107" s="21"/>
      <c r="U107" s="21"/>
      <c r="V107" s="21">
        <f>COUNT(Tableau2[[#This Row],[Course de l''heure]:[BW Chaumont]])</f>
        <v>1</v>
      </c>
      <c r="W107" s="30">
        <v>0</v>
      </c>
    </row>
    <row r="108" spans="1:23" x14ac:dyDescent="0.3">
      <c r="A108" s="2" t="s">
        <v>87</v>
      </c>
      <c r="B108" s="2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>
        <v>856.93386162755269</v>
      </c>
      <c r="N108" s="21"/>
      <c r="O108" s="21"/>
      <c r="P108" s="21"/>
      <c r="Q108" s="21"/>
      <c r="R108" s="21"/>
      <c r="S108" s="21"/>
      <c r="T108" s="21"/>
      <c r="U108" s="21"/>
      <c r="V108" s="21">
        <f>COUNT(Tableau2[[#This Row],[Course de l''heure]:[BW Chaumont]])</f>
        <v>1</v>
      </c>
      <c r="W108" s="30">
        <v>0</v>
      </c>
    </row>
    <row r="109" spans="1:23" x14ac:dyDescent="0.3">
      <c r="A109" s="2" t="s">
        <v>32</v>
      </c>
      <c r="B109" s="2"/>
      <c r="C109" s="21"/>
      <c r="D109" s="21"/>
      <c r="E109" s="21"/>
      <c r="F109" s="21">
        <v>855.63093622795111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>
        <f>COUNT(Tableau2[[#This Row],[Course de l''heure]:[BW Chaumont]])</f>
        <v>1</v>
      </c>
      <c r="W109" s="30">
        <v>0</v>
      </c>
    </row>
    <row r="110" spans="1:23" x14ac:dyDescent="0.3">
      <c r="A110" s="2" t="s">
        <v>88</v>
      </c>
      <c r="B110" s="2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>
        <v>854.32999088422969</v>
      </c>
      <c r="N110" s="21"/>
      <c r="O110" s="21"/>
      <c r="P110" s="21">
        <v>0</v>
      </c>
      <c r="Q110" s="21"/>
      <c r="R110" s="21"/>
      <c r="S110" s="21"/>
      <c r="T110" s="21"/>
      <c r="U110" s="21"/>
      <c r="V110" s="21">
        <f>COUNT(Tableau2[[#This Row],[Course de l''heure]:[BW Chaumont]])</f>
        <v>2</v>
      </c>
      <c r="W110" s="30">
        <v>0</v>
      </c>
    </row>
    <row r="111" spans="1:23" x14ac:dyDescent="0.3">
      <c r="A111" s="2" t="s">
        <v>104</v>
      </c>
      <c r="B111" s="2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>
        <v>849.32952471633723</v>
      </c>
      <c r="O111" s="21"/>
      <c r="P111" s="21"/>
      <c r="Q111" s="21"/>
      <c r="R111" s="21"/>
      <c r="S111" s="21"/>
      <c r="T111" s="21"/>
      <c r="U111" s="21"/>
      <c r="V111" s="21">
        <f>COUNT(Tableau2[[#This Row],[Course de l''heure]:[BW Chaumont]])</f>
        <v>1</v>
      </c>
      <c r="W111" s="30">
        <v>0</v>
      </c>
    </row>
    <row r="112" spans="1:23" x14ac:dyDescent="0.3">
      <c r="A112" s="2" t="s">
        <v>34</v>
      </c>
      <c r="B112" s="2"/>
      <c r="C112" s="21"/>
      <c r="D112" s="21"/>
      <c r="E112" s="21"/>
      <c r="F112" s="21">
        <v>843.04812834224606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>
        <f>COUNT(Tableau2[[#This Row],[Course de l''heure]:[BW Chaumont]])</f>
        <v>1</v>
      </c>
      <c r="W112" s="30">
        <v>0</v>
      </c>
    </row>
    <row r="113" spans="1:23" x14ac:dyDescent="0.3">
      <c r="A113" s="2" t="s">
        <v>217</v>
      </c>
      <c r="B113" s="2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>
        <v>838.99895724713235</v>
      </c>
      <c r="U113" s="21"/>
      <c r="V113" s="21">
        <f>COUNT(Tableau2[[#This Row],[Course de l''heure]:[BW Chaumont]])</f>
        <v>1</v>
      </c>
      <c r="W113" s="30">
        <v>0</v>
      </c>
    </row>
    <row r="114" spans="1:23" x14ac:dyDescent="0.3">
      <c r="A114" s="2" t="s">
        <v>218</v>
      </c>
      <c r="B114" s="2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>
        <v>838.99895724713235</v>
      </c>
      <c r="U114" s="21"/>
      <c r="V114" s="21">
        <f>COUNT(Tableau2[[#This Row],[Course de l''heure]:[BW Chaumont]])</f>
        <v>1</v>
      </c>
      <c r="W114" s="30">
        <v>0</v>
      </c>
    </row>
    <row r="115" spans="1:23" x14ac:dyDescent="0.3">
      <c r="A115" s="2" t="s">
        <v>174</v>
      </c>
      <c r="B115" s="2"/>
      <c r="C115" s="21"/>
      <c r="D115" s="21">
        <v>836.33982035928148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>
        <f>COUNT(Tableau2[[#This Row],[Course de l''heure]:[BW Chaumont]])</f>
        <v>1</v>
      </c>
      <c r="W115" s="30">
        <v>0</v>
      </c>
    </row>
    <row r="116" spans="1:23" x14ac:dyDescent="0.3">
      <c r="A116" s="2" t="s">
        <v>36</v>
      </c>
      <c r="B116" s="2"/>
      <c r="C116" s="21"/>
      <c r="D116" s="21"/>
      <c r="E116" s="21"/>
      <c r="F116" s="21">
        <v>835.96995139195747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>
        <f>COUNT(Tableau2[[#This Row],[Course de l''heure]:[BW Chaumont]])</f>
        <v>1</v>
      </c>
      <c r="W116" s="30">
        <v>0</v>
      </c>
    </row>
    <row r="117" spans="1:23" x14ac:dyDescent="0.3">
      <c r="A117" s="2" t="s">
        <v>75</v>
      </c>
      <c r="B117" s="2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>
        <v>835.29411764705878</v>
      </c>
      <c r="N117" s="21"/>
      <c r="O117" s="21"/>
      <c r="P117" s="21"/>
      <c r="Q117" s="21"/>
      <c r="R117" s="21"/>
      <c r="S117" s="21"/>
      <c r="T117" s="21"/>
      <c r="U117" s="21"/>
      <c r="V117" s="21">
        <f>COUNT(Tableau2[[#This Row],[Course de l''heure]:[BW Chaumont]])</f>
        <v>1</v>
      </c>
      <c r="W117" s="30">
        <v>0</v>
      </c>
    </row>
    <row r="118" spans="1:23" x14ac:dyDescent="0.3">
      <c r="A118" s="2" t="s">
        <v>195</v>
      </c>
      <c r="B118" s="2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>
        <v>820.38834951456306</v>
      </c>
      <c r="R118" s="21"/>
      <c r="S118" s="21"/>
      <c r="T118" s="21"/>
      <c r="U118" s="21"/>
      <c r="V118" s="21">
        <f>COUNT(Tableau2[[#This Row],[Course de l''heure]:[BW Chaumont]])</f>
        <v>1</v>
      </c>
      <c r="W118" s="30">
        <v>0</v>
      </c>
    </row>
    <row r="119" spans="1:23" x14ac:dyDescent="0.3">
      <c r="A119" s="2" t="s">
        <v>193</v>
      </c>
      <c r="B119" s="2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>
        <v>812.49999999999989</v>
      </c>
      <c r="R119" s="21"/>
      <c r="S119" s="21"/>
      <c r="T119" s="21"/>
      <c r="U119" s="21"/>
      <c r="V119" s="21">
        <f>COUNT(Tableau2[[#This Row],[Course de l''heure]:[BW Chaumont]])</f>
        <v>1</v>
      </c>
      <c r="W119" s="30">
        <v>0</v>
      </c>
    </row>
    <row r="120" spans="1:23" x14ac:dyDescent="0.3">
      <c r="A120" s="2" t="s">
        <v>116</v>
      </c>
      <c r="B120" s="2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>
        <v>800.5910602142593</v>
      </c>
      <c r="S120" s="21"/>
      <c r="T120" s="21"/>
      <c r="U120" s="21"/>
      <c r="V120" s="21">
        <f>COUNT(Tableau2[[#This Row],[Course de l''heure]:[BW Chaumont]])</f>
        <v>1</v>
      </c>
      <c r="W120" s="30">
        <v>0</v>
      </c>
    </row>
    <row r="121" spans="1:23" x14ac:dyDescent="0.3">
      <c r="A121" s="2" t="s">
        <v>120</v>
      </c>
      <c r="B121" s="2"/>
      <c r="C121" s="21"/>
      <c r="D121" s="21"/>
      <c r="E121" s="21"/>
      <c r="F121" s="21"/>
      <c r="G121" s="21"/>
      <c r="H121" s="21"/>
      <c r="I121" s="21"/>
      <c r="J121" s="21"/>
      <c r="K121" s="21"/>
      <c r="L121" s="21">
        <v>795.73901464713697</v>
      </c>
      <c r="M121" s="21"/>
      <c r="N121" s="21"/>
      <c r="O121" s="21"/>
      <c r="P121" s="21"/>
      <c r="Q121" s="21"/>
      <c r="R121" s="21"/>
      <c r="S121" s="21"/>
      <c r="T121" s="21"/>
      <c r="U121" s="21"/>
      <c r="V121" s="21">
        <f>COUNT(Tableau2[[#This Row],[Course de l''heure]:[BW Chaumont]])</f>
        <v>1</v>
      </c>
      <c r="W121" s="30">
        <v>0</v>
      </c>
    </row>
    <row r="122" spans="1:23" x14ac:dyDescent="0.3">
      <c r="A122" s="2" t="s">
        <v>194</v>
      </c>
      <c r="B122" s="2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>
        <v>795.29411764705867</v>
      </c>
      <c r="R122" s="21"/>
      <c r="S122" s="21"/>
      <c r="T122" s="21"/>
      <c r="U122" s="21"/>
      <c r="V122" s="21">
        <f>COUNT(Tableau2[[#This Row],[Course de l''heure]:[BW Chaumont]])</f>
        <v>1</v>
      </c>
      <c r="W122" s="30">
        <v>0</v>
      </c>
    </row>
    <row r="123" spans="1:23" x14ac:dyDescent="0.3">
      <c r="A123" s="2" t="s">
        <v>135</v>
      </c>
      <c r="B123" s="2"/>
      <c r="C123" s="21"/>
      <c r="D123" s="21"/>
      <c r="E123" s="21">
        <v>787.87878787878788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>
        <f>COUNT(Tableau2[[#This Row],[Course de l''heure]:[BW Chaumont]])</f>
        <v>1</v>
      </c>
      <c r="W123" s="30">
        <v>0</v>
      </c>
    </row>
    <row r="124" spans="1:23" x14ac:dyDescent="0.3">
      <c r="A124" s="2" t="s">
        <v>133</v>
      </c>
      <c r="B124" s="2"/>
      <c r="C124" s="21"/>
      <c r="D124" s="21"/>
      <c r="E124" s="21">
        <v>787.87878787878788</v>
      </c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>
        <v>0</v>
      </c>
      <c r="Q124" s="21"/>
      <c r="R124" s="21"/>
      <c r="S124" s="21"/>
      <c r="T124" s="21"/>
      <c r="U124" s="21"/>
      <c r="V124" s="21">
        <f>COUNT(Tableau2[[#This Row],[Course de l''heure]:[BW Chaumont]])</f>
        <v>2</v>
      </c>
      <c r="W124" s="30">
        <v>0</v>
      </c>
    </row>
    <row r="125" spans="1:23" x14ac:dyDescent="0.3">
      <c r="A125" s="2" t="s">
        <v>44</v>
      </c>
      <c r="B125" s="2"/>
      <c r="C125" s="21"/>
      <c r="D125" s="21"/>
      <c r="E125" s="21"/>
      <c r="F125" s="21">
        <v>784.97925311203335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>
        <f>COUNT(Tableau2[[#This Row],[Course de l''heure]:[BW Chaumont]])</f>
        <v>1</v>
      </c>
      <c r="W125" s="30">
        <v>0</v>
      </c>
    </row>
    <row r="126" spans="1:23" x14ac:dyDescent="0.3">
      <c r="A126" s="2" t="s">
        <v>70</v>
      </c>
      <c r="B126" s="2"/>
      <c r="C126" s="21"/>
      <c r="D126" s="21"/>
      <c r="E126" s="21"/>
      <c r="F126" s="21"/>
      <c r="G126" s="21"/>
      <c r="H126" s="21"/>
      <c r="I126" s="21"/>
      <c r="J126" s="21"/>
      <c r="K126" s="21">
        <v>777.15264187866944</v>
      </c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>
        <f>COUNT(Tableau2[[#This Row],[Course de l''heure]:[BW Chaumont]])</f>
        <v>1</v>
      </c>
      <c r="W126" s="30">
        <v>0</v>
      </c>
    </row>
    <row r="127" spans="1:23" x14ac:dyDescent="0.3">
      <c r="A127" s="2" t="s">
        <v>190</v>
      </c>
      <c r="B127" s="2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>
        <v>777.01149425287338</v>
      </c>
      <c r="R127" s="21"/>
      <c r="S127" s="21"/>
      <c r="T127" s="21"/>
      <c r="U127" s="21"/>
      <c r="V127" s="21">
        <f>COUNT(Tableau2[[#This Row],[Course de l''heure]:[BW Chaumont]])</f>
        <v>1</v>
      </c>
      <c r="W127" s="30">
        <v>0</v>
      </c>
    </row>
    <row r="128" spans="1:23" x14ac:dyDescent="0.3">
      <c r="A128" s="2" t="s">
        <v>76</v>
      </c>
      <c r="B128" s="2"/>
      <c r="C128" s="21"/>
      <c r="D128" s="21">
        <v>775.93750000000011</v>
      </c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>
        <f>COUNT(Tableau2[[#This Row],[Course de l''heure]:[BW Chaumont]])</f>
        <v>1</v>
      </c>
      <c r="W128" s="30">
        <v>0</v>
      </c>
    </row>
    <row r="129" spans="1:23" x14ac:dyDescent="0.3">
      <c r="A129" s="2" t="s">
        <v>93</v>
      </c>
      <c r="B129" s="2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>
        <v>769.87951807228922</v>
      </c>
      <c r="N129" s="21"/>
      <c r="O129" s="21"/>
      <c r="P129" s="21"/>
      <c r="Q129" s="21"/>
      <c r="R129" s="21"/>
      <c r="S129" s="21"/>
      <c r="T129" s="21"/>
      <c r="U129" s="21"/>
      <c r="V129" s="21">
        <f>COUNT(Tableau2[[#This Row],[Course de l''heure]:[BW Chaumont]])</f>
        <v>1</v>
      </c>
      <c r="W129" s="30">
        <v>0</v>
      </c>
    </row>
    <row r="130" spans="1:23" x14ac:dyDescent="0.3">
      <c r="A130" s="2" t="s">
        <v>197</v>
      </c>
      <c r="B130" s="2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>
        <v>761.2612612612611</v>
      </c>
      <c r="R130" s="21"/>
      <c r="S130" s="21"/>
      <c r="T130" s="21"/>
      <c r="U130" s="21"/>
      <c r="V130" s="21">
        <f>COUNT(Tableau2[[#This Row],[Course de l''heure]:[BW Chaumont]])</f>
        <v>1</v>
      </c>
      <c r="W130" s="30">
        <v>0</v>
      </c>
    </row>
    <row r="131" spans="1:23" x14ac:dyDescent="0.3">
      <c r="A131" s="2" t="s">
        <v>48</v>
      </c>
      <c r="B131" s="2"/>
      <c r="C131" s="21"/>
      <c r="D131" s="21"/>
      <c r="E131" s="21"/>
      <c r="F131" s="21">
        <v>746.86142913541244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>
        <f>COUNT(Tableau2[[#This Row],[Course de l''heure]:[BW Chaumont]])</f>
        <v>1</v>
      </c>
      <c r="W131" s="30">
        <v>0</v>
      </c>
    </row>
    <row r="132" spans="1:23" x14ac:dyDescent="0.3">
      <c r="A132" s="2" t="s">
        <v>121</v>
      </c>
      <c r="B132" s="2"/>
      <c r="C132" s="21"/>
      <c r="D132" s="21"/>
      <c r="E132" s="21"/>
      <c r="F132" s="21"/>
      <c r="G132" s="21"/>
      <c r="H132" s="21"/>
      <c r="I132" s="21"/>
      <c r="J132" s="21"/>
      <c r="K132" s="21"/>
      <c r="L132" s="21">
        <v>744.6728971962616</v>
      </c>
      <c r="M132" s="21"/>
      <c r="N132" s="21"/>
      <c r="O132" s="21"/>
      <c r="P132" s="21">
        <v>0</v>
      </c>
      <c r="Q132" s="21"/>
      <c r="R132" s="21"/>
      <c r="S132" s="21"/>
      <c r="T132" s="21"/>
      <c r="U132" s="21"/>
      <c r="V132" s="21">
        <f>COUNT(Tableau2[[#This Row],[Course de l''heure]:[BW Chaumont]])</f>
        <v>2</v>
      </c>
      <c r="W132" s="30">
        <v>0</v>
      </c>
    </row>
    <row r="133" spans="1:23" x14ac:dyDescent="0.3">
      <c r="A133" s="2" t="s">
        <v>105</v>
      </c>
      <c r="B133" s="2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>
        <v>739.53986458477266</v>
      </c>
      <c r="O133" s="21"/>
      <c r="P133" s="21"/>
      <c r="Q133" s="21"/>
      <c r="R133" s="21"/>
      <c r="S133" s="21">
        <v>0</v>
      </c>
      <c r="T133" s="21"/>
      <c r="U133" s="21"/>
      <c r="V133" s="21">
        <f>COUNT(Tableau2[[#This Row],[Course de l''heure]:[BW Chaumont]])</f>
        <v>2</v>
      </c>
      <c r="W133" s="30">
        <v>0</v>
      </c>
    </row>
    <row r="134" spans="1:23" x14ac:dyDescent="0.3">
      <c r="A134" s="2" t="s">
        <v>191</v>
      </c>
      <c r="B134" s="2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>
        <v>737.99126637554593</v>
      </c>
      <c r="R134" s="21"/>
      <c r="S134" s="21"/>
      <c r="T134" s="21"/>
      <c r="U134" s="21"/>
      <c r="V134" s="21">
        <f>COUNT(Tableau2[[#This Row],[Course de l''heure]:[BW Chaumont]])</f>
        <v>1</v>
      </c>
      <c r="W134" s="30">
        <v>0</v>
      </c>
    </row>
    <row r="135" spans="1:23" x14ac:dyDescent="0.3">
      <c r="A135" s="2" t="s">
        <v>156</v>
      </c>
      <c r="B135" s="2"/>
      <c r="C135" s="21"/>
      <c r="D135" s="21"/>
      <c r="E135" s="21"/>
      <c r="F135" s="21"/>
      <c r="G135" s="21"/>
      <c r="H135" s="21"/>
      <c r="I135" s="21">
        <v>736.96589572716584</v>
      </c>
      <c r="J135" s="21"/>
      <c r="K135" s="21"/>
      <c r="L135" s="21"/>
      <c r="M135" s="21"/>
      <c r="N135" s="21"/>
      <c r="O135" s="21"/>
      <c r="P135" s="21">
        <v>0</v>
      </c>
      <c r="Q135" s="21"/>
      <c r="R135" s="21"/>
      <c r="S135" s="21"/>
      <c r="T135" s="21"/>
      <c r="U135" s="21"/>
      <c r="V135" s="21">
        <f>COUNT(Tableau2[[#This Row],[Course de l''heure]:[BW Chaumont]])</f>
        <v>2</v>
      </c>
      <c r="W135" s="30">
        <v>0</v>
      </c>
    </row>
    <row r="136" spans="1:23" x14ac:dyDescent="0.3">
      <c r="A136" s="2" t="s">
        <v>108</v>
      </c>
      <c r="B136" s="2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>
        <v>711.71539562461646</v>
      </c>
      <c r="O136" s="21"/>
      <c r="P136" s="21">
        <v>0</v>
      </c>
      <c r="Q136" s="21"/>
      <c r="R136" s="21"/>
      <c r="S136" s="21">
        <v>0</v>
      </c>
      <c r="T136" s="21"/>
      <c r="U136" s="21"/>
      <c r="V136" s="21">
        <f>COUNT(Tableau2[[#This Row],[Course de l''heure]:[BW Chaumont]])</f>
        <v>3</v>
      </c>
      <c r="W136" s="30">
        <v>0</v>
      </c>
    </row>
    <row r="137" spans="1:23" x14ac:dyDescent="0.3">
      <c r="A137" s="2" t="s">
        <v>109</v>
      </c>
      <c r="B137" s="2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>
        <v>711.71539562461646</v>
      </c>
      <c r="O137" s="21"/>
      <c r="P137" s="21">
        <v>0</v>
      </c>
      <c r="Q137" s="21"/>
      <c r="R137" s="21"/>
      <c r="S137" s="21"/>
      <c r="T137" s="21"/>
      <c r="U137" s="21"/>
      <c r="V137" s="21">
        <f>COUNT(Tableau2[[#This Row],[Course de l''heure]:[BW Chaumont]])</f>
        <v>2</v>
      </c>
      <c r="W137" s="30">
        <v>0</v>
      </c>
    </row>
    <row r="138" spans="1:23" x14ac:dyDescent="0.3">
      <c r="A138" s="2" t="s">
        <v>145</v>
      </c>
      <c r="B138" s="2"/>
      <c r="C138" s="21"/>
      <c r="D138" s="21"/>
      <c r="E138" s="21">
        <v>707.07070707070704</v>
      </c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>
        <v>0</v>
      </c>
      <c r="Q138" s="21"/>
      <c r="R138" s="21"/>
      <c r="S138" s="21"/>
      <c r="T138" s="21"/>
      <c r="U138" s="21"/>
      <c r="V138" s="21">
        <f>COUNT(Tableau2[[#This Row],[Course de l''heure]:[BW Chaumont]])</f>
        <v>2</v>
      </c>
      <c r="W138" s="30">
        <v>0</v>
      </c>
    </row>
    <row r="139" spans="1:23" x14ac:dyDescent="0.3">
      <c r="A139" s="2" t="s">
        <v>164</v>
      </c>
      <c r="B139" s="2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>
        <v>0</v>
      </c>
      <c r="Q139" s="21">
        <v>704.16666666666663</v>
      </c>
      <c r="R139" s="21"/>
      <c r="S139" s="21"/>
      <c r="T139" s="21"/>
      <c r="U139" s="21"/>
      <c r="V139" s="21">
        <f>COUNT(Tableau2[[#This Row],[Course de l''heure]:[BW Chaumont]])</f>
        <v>2</v>
      </c>
      <c r="W139" s="30">
        <v>0</v>
      </c>
    </row>
    <row r="140" spans="1:23" x14ac:dyDescent="0.3">
      <c r="A140" s="2" t="s">
        <v>220</v>
      </c>
      <c r="B140" s="2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>
        <v>678.98734177215192</v>
      </c>
      <c r="U140" s="21"/>
      <c r="V140" s="21">
        <f>COUNT(Tableau2[[#This Row],[Course de l''heure]:[BW Chaumont]])</f>
        <v>1</v>
      </c>
      <c r="W140" s="30">
        <v>0</v>
      </c>
    </row>
    <row r="141" spans="1:23" x14ac:dyDescent="0.3">
      <c r="A141" s="2" t="s">
        <v>137</v>
      </c>
      <c r="B141" s="2"/>
      <c r="C141" s="21"/>
      <c r="D141" s="21"/>
      <c r="E141" s="21">
        <v>671.71717171717171</v>
      </c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>
        <f>COUNT(Tableau2[[#This Row],[Course de l''heure]:[BW Chaumont]])</f>
        <v>1</v>
      </c>
      <c r="W141" s="30">
        <v>0</v>
      </c>
    </row>
    <row r="142" spans="1:23" x14ac:dyDescent="0.3">
      <c r="A142" s="2" t="s">
        <v>55</v>
      </c>
      <c r="B142" s="2"/>
      <c r="C142" s="21"/>
      <c r="D142" s="21"/>
      <c r="E142" s="21"/>
      <c r="F142" s="21">
        <v>670.6132577100318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>
        <f>COUNT(Tableau2[[#This Row],[Course de l''heure]:[BW Chaumont]])</f>
        <v>1</v>
      </c>
      <c r="W142" s="30">
        <v>0</v>
      </c>
    </row>
    <row r="143" spans="1:23" x14ac:dyDescent="0.3">
      <c r="A143" s="2" t="s">
        <v>192</v>
      </c>
      <c r="B143" s="2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>
        <v>669.30693069306938</v>
      </c>
      <c r="R143" s="21"/>
      <c r="S143" s="21"/>
      <c r="T143" s="21"/>
      <c r="U143" s="21"/>
      <c r="V143" s="21">
        <f>COUNT(Tableau2[[#This Row],[Course de l''heure]:[BW Chaumont]])</f>
        <v>1</v>
      </c>
      <c r="W143" s="30">
        <v>0</v>
      </c>
    </row>
    <row r="144" spans="1:23" x14ac:dyDescent="0.3">
      <c r="A144" s="2" t="s">
        <v>132</v>
      </c>
      <c r="B144" s="2"/>
      <c r="C144" s="21"/>
      <c r="D144" s="21"/>
      <c r="E144" s="21"/>
      <c r="F144" s="21"/>
      <c r="G144" s="21"/>
      <c r="H144" s="21"/>
      <c r="I144" s="21"/>
      <c r="J144" s="21"/>
      <c r="K144" s="21"/>
      <c r="L144" s="21">
        <v>667.05584744113639</v>
      </c>
      <c r="M144" s="21"/>
      <c r="N144" s="21"/>
      <c r="O144" s="21"/>
      <c r="P144" s="21"/>
      <c r="Q144" s="21"/>
      <c r="R144" s="21"/>
      <c r="S144" s="21"/>
      <c r="T144" s="21"/>
      <c r="U144" s="21"/>
      <c r="V144" s="21">
        <f>COUNT(Tableau2[[#This Row],[Course de l''heure]:[BW Chaumont]])</f>
        <v>1</v>
      </c>
      <c r="W144" s="30">
        <v>0</v>
      </c>
    </row>
    <row r="145" spans="1:23" x14ac:dyDescent="0.3">
      <c r="A145" s="2" t="s">
        <v>125</v>
      </c>
      <c r="B145" s="2"/>
      <c r="C145" s="21"/>
      <c r="D145" s="21"/>
      <c r="E145" s="21"/>
      <c r="F145" s="21"/>
      <c r="G145" s="21"/>
      <c r="H145" s="21"/>
      <c r="I145" s="21"/>
      <c r="J145" s="21"/>
      <c r="K145" s="21"/>
      <c r="L145" s="21">
        <v>659.96686913307565</v>
      </c>
      <c r="M145" s="21"/>
      <c r="N145" s="21"/>
      <c r="O145" s="21"/>
      <c r="P145" s="21"/>
      <c r="Q145" s="21"/>
      <c r="R145" s="21"/>
      <c r="S145" s="21"/>
      <c r="T145" s="21"/>
      <c r="U145" s="21"/>
      <c r="V145" s="21">
        <f>COUNT(Tableau2[[#This Row],[Course de l''heure]:[BW Chaumont]])</f>
        <v>1</v>
      </c>
      <c r="W145" s="30">
        <v>0</v>
      </c>
    </row>
    <row r="146" spans="1:23" x14ac:dyDescent="0.3">
      <c r="A146" s="2" t="s">
        <v>124</v>
      </c>
      <c r="B146" s="2"/>
      <c r="C146" s="21"/>
      <c r="D146" s="21"/>
      <c r="E146" s="21"/>
      <c r="F146" s="21"/>
      <c r="G146" s="21"/>
      <c r="H146" s="21"/>
      <c r="I146" s="21"/>
      <c r="J146" s="21"/>
      <c r="K146" s="21"/>
      <c r="L146" s="21">
        <v>659.96686913307565</v>
      </c>
      <c r="M146" s="21"/>
      <c r="N146" s="21"/>
      <c r="O146" s="21"/>
      <c r="P146" s="21"/>
      <c r="Q146" s="21"/>
      <c r="R146" s="21"/>
      <c r="S146" s="21"/>
      <c r="T146" s="21"/>
      <c r="U146" s="21"/>
      <c r="V146" s="21">
        <f>COUNT(Tableau2[[#This Row],[Course de l''heure]:[BW Chaumont]])</f>
        <v>1</v>
      </c>
      <c r="W146" s="30">
        <v>0</v>
      </c>
    </row>
    <row r="147" spans="1:23" x14ac:dyDescent="0.3">
      <c r="A147" s="2" t="s">
        <v>202</v>
      </c>
      <c r="B147" s="2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>
        <v>653.77176015473879</v>
      </c>
      <c r="R147" s="21"/>
      <c r="S147" s="21"/>
      <c r="T147" s="21"/>
      <c r="U147" s="21"/>
      <c r="V147" s="21">
        <f>COUNT(Tableau2[[#This Row],[Course de l''heure]:[BW Chaumont]])</f>
        <v>1</v>
      </c>
      <c r="W147" s="30">
        <v>0</v>
      </c>
    </row>
    <row r="148" spans="1:23" x14ac:dyDescent="0.3">
      <c r="A148" s="2" t="s">
        <v>57</v>
      </c>
      <c r="B148" s="2"/>
      <c r="C148" s="21"/>
      <c r="D148" s="21"/>
      <c r="E148" s="21"/>
      <c r="F148" s="21">
        <v>643.68832936372905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>
        <f>COUNT(Tableau2[[#This Row],[Course de l''heure]:[BW Chaumont]])</f>
        <v>1</v>
      </c>
      <c r="W148" s="30">
        <v>0</v>
      </c>
    </row>
    <row r="149" spans="1:23" x14ac:dyDescent="0.3">
      <c r="A149" s="2" t="s">
        <v>126</v>
      </c>
      <c r="B149" s="2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>
        <v>632.71889400921657</v>
      </c>
      <c r="N149" s="21"/>
      <c r="O149" s="21"/>
      <c r="P149" s="21"/>
      <c r="Q149" s="21"/>
      <c r="R149" s="21"/>
      <c r="S149" s="21"/>
      <c r="T149" s="21"/>
      <c r="U149" s="21"/>
      <c r="V149" s="21">
        <f>COUNT(Tableau2[[#This Row],[Course de l''heure]:[BW Chaumont]])</f>
        <v>1</v>
      </c>
      <c r="W149" s="30">
        <v>0</v>
      </c>
    </row>
    <row r="150" spans="1:23" x14ac:dyDescent="0.3">
      <c r="A150" s="2" t="s">
        <v>99</v>
      </c>
      <c r="B150" s="2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>
        <v>622.0353982300885</v>
      </c>
      <c r="N150" s="21"/>
      <c r="O150" s="21"/>
      <c r="P150" s="21"/>
      <c r="Q150" s="21"/>
      <c r="R150" s="21"/>
      <c r="S150" s="21">
        <v>0</v>
      </c>
      <c r="T150" s="21"/>
      <c r="U150" s="21"/>
      <c r="V150" s="21">
        <f>COUNT(Tableau2[[#This Row],[Course de l''heure]:[BW Chaumont]])</f>
        <v>2</v>
      </c>
      <c r="W150" s="30">
        <v>0</v>
      </c>
    </row>
    <row r="151" spans="1:23" x14ac:dyDescent="0.3">
      <c r="A151" s="2" t="s">
        <v>7</v>
      </c>
      <c r="B151" s="2"/>
      <c r="C151" s="21"/>
      <c r="D151" s="21"/>
      <c r="E151" s="21"/>
      <c r="F151" s="21">
        <v>616.35220125786168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>
        <f>COUNT(Tableau2[[#This Row],[Course de l''heure]:[BW Chaumont]])</f>
        <v>1</v>
      </c>
      <c r="W151" s="30">
        <v>0</v>
      </c>
    </row>
    <row r="152" spans="1:23" x14ac:dyDescent="0.3">
      <c r="A152" s="2" t="s">
        <v>8</v>
      </c>
      <c r="B152" s="2"/>
      <c r="C152" s="21"/>
      <c r="D152" s="21"/>
      <c r="E152" s="21"/>
      <c r="F152" s="21">
        <v>610.11673151750972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>
        <f>COUNT(Tableau2[[#This Row],[Course de l''heure]:[BW Chaumont]])</f>
        <v>1</v>
      </c>
      <c r="W152" s="30">
        <v>0</v>
      </c>
    </row>
    <row r="153" spans="1:23" x14ac:dyDescent="0.3">
      <c r="A153" s="2" t="s">
        <v>11</v>
      </c>
      <c r="B153" s="2"/>
      <c r="C153" s="21"/>
      <c r="D153" s="21"/>
      <c r="E153" s="21"/>
      <c r="F153" s="21">
        <v>589.91723100075239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>
        <f>COUNT(Tableau2[[#This Row],[Course de l''heure]:[BW Chaumont]])</f>
        <v>1</v>
      </c>
      <c r="W153" s="30">
        <v>0</v>
      </c>
    </row>
    <row r="154" spans="1:23" x14ac:dyDescent="0.3">
      <c r="A154" s="2" t="s">
        <v>59</v>
      </c>
      <c r="B154" s="2"/>
      <c r="C154" s="21"/>
      <c r="D154" s="21"/>
      <c r="E154" s="21"/>
      <c r="F154" s="21">
        <v>586.60465116279067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>
        <f>COUNT(Tableau2[[#This Row],[Course de l''heure]:[BW Chaumont]])</f>
        <v>1</v>
      </c>
      <c r="W154" s="30">
        <v>0</v>
      </c>
    </row>
    <row r="155" spans="1:23" x14ac:dyDescent="0.3">
      <c r="A155" s="2" t="s">
        <v>127</v>
      </c>
      <c r="B155" s="2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>
        <v>576.58792650918633</v>
      </c>
      <c r="N155" s="21"/>
      <c r="O155" s="21"/>
      <c r="P155" s="21"/>
      <c r="Q155" s="21"/>
      <c r="R155" s="21"/>
      <c r="S155" s="21"/>
      <c r="T155" s="21"/>
      <c r="U155" s="21"/>
      <c r="V155" s="21">
        <f>COUNT(Tableau2[[#This Row],[Course de l''heure]:[BW Chaumont]])</f>
        <v>1</v>
      </c>
      <c r="W155" s="30">
        <v>0</v>
      </c>
    </row>
    <row r="156" spans="1:23" x14ac:dyDescent="0.3">
      <c r="A156" s="2" t="s">
        <v>12</v>
      </c>
      <c r="B156" s="2"/>
      <c r="C156" s="21"/>
      <c r="D156" s="21"/>
      <c r="E156" s="21"/>
      <c r="F156" s="21">
        <v>571.42857142857144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>
        <f>COUNT(Tableau2[[#This Row],[Course de l''heure]:[BW Chaumont]])</f>
        <v>1</v>
      </c>
      <c r="W156" s="30">
        <v>0</v>
      </c>
    </row>
    <row r="157" spans="1:23" x14ac:dyDescent="0.3">
      <c r="A157" s="2" t="s">
        <v>215</v>
      </c>
      <c r="B157" s="2"/>
      <c r="C157" s="21"/>
      <c r="D157" s="21"/>
      <c r="E157" s="21"/>
      <c r="F157" s="21"/>
      <c r="G157" s="21">
        <v>567.74858320453382</v>
      </c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>
        <f>COUNT(Tableau2[[#This Row],[Course de l''heure]:[BW Chaumont]])</f>
        <v>1</v>
      </c>
      <c r="W157" s="30">
        <v>0</v>
      </c>
    </row>
    <row r="158" spans="1:23" x14ac:dyDescent="0.3">
      <c r="A158" s="2" t="s">
        <v>196</v>
      </c>
      <c r="B158" s="2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>
        <v>563.33333333333337</v>
      </c>
      <c r="R158" s="21"/>
      <c r="S158" s="21"/>
      <c r="T158" s="21"/>
      <c r="U158" s="21"/>
      <c r="V158" s="21">
        <f>COUNT(Tableau2[[#This Row],[Course de l''heure]:[BW Chaumont]])</f>
        <v>1</v>
      </c>
      <c r="W158" s="30">
        <v>0</v>
      </c>
    </row>
    <row r="159" spans="1:23" x14ac:dyDescent="0.3">
      <c r="A159" s="2" t="s">
        <v>16</v>
      </c>
      <c r="B159" s="2"/>
      <c r="C159" s="21"/>
      <c r="D159" s="21"/>
      <c r="E159" s="21"/>
      <c r="F159" s="21">
        <v>550.94869992972599</v>
      </c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>
        <f>COUNT(Tableau2[[#This Row],[Course de l''heure]:[BW Chaumont]])</f>
        <v>1</v>
      </c>
      <c r="W159" s="30">
        <v>0</v>
      </c>
    </row>
    <row r="160" spans="1:23" x14ac:dyDescent="0.3">
      <c r="A160" s="2" t="s">
        <v>128</v>
      </c>
      <c r="B160" s="2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>
        <v>487.74422735346354</v>
      </c>
      <c r="N160" s="21"/>
      <c r="O160" s="21"/>
      <c r="P160" s="21"/>
      <c r="Q160" s="21"/>
      <c r="R160" s="21"/>
      <c r="S160" s="21"/>
      <c r="T160" s="21"/>
      <c r="U160" s="21"/>
      <c r="V160" s="21">
        <f>COUNT(Tableau2[[#This Row],[Course de l''heure]:[BW Chaumont]])</f>
        <v>1</v>
      </c>
      <c r="W160" s="30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62DCD-4BA8-46DA-8C28-1EEF2F4B1B1B}">
  <dimension ref="A3:X191"/>
  <sheetViews>
    <sheetView workbookViewId="0">
      <selection activeCell="K11" sqref="K11"/>
    </sheetView>
  </sheetViews>
  <sheetFormatPr baseColWidth="10" defaultRowHeight="14" x14ac:dyDescent="0.3"/>
  <cols>
    <col min="1" max="1" width="21.1640625" bestFit="1" customWidth="1"/>
    <col min="2" max="2" width="6.5" style="20" customWidth="1"/>
    <col min="3" max="5" width="5.75" style="20" customWidth="1"/>
    <col min="6" max="6" width="4.75" style="20" bestFit="1" customWidth="1"/>
    <col min="7" max="12" width="5.75" style="20" customWidth="1"/>
    <col min="13" max="13" width="5.75" style="20" bestFit="1" customWidth="1"/>
    <col min="14" max="14" width="4.75" style="20" bestFit="1" customWidth="1"/>
    <col min="15" max="15" width="3" style="20" bestFit="1" customWidth="1"/>
    <col min="16" max="16" width="5.75" style="25" customWidth="1"/>
    <col min="17" max="17" width="5.75" style="20" bestFit="1" customWidth="1"/>
    <col min="18" max="18" width="3" style="29" bestFit="1" customWidth="1"/>
    <col min="19" max="20" width="4.75" style="20" bestFit="1" customWidth="1"/>
    <col min="21" max="21" width="6.75" style="20" bestFit="1" customWidth="1"/>
    <col min="22" max="22" width="9.1640625" bestFit="1" customWidth="1"/>
    <col min="23" max="23" width="5.75" customWidth="1"/>
    <col min="24" max="25" width="6.75" customWidth="1"/>
    <col min="26" max="26" width="14.08203125" bestFit="1" customWidth="1"/>
    <col min="27" max="27" width="14.1640625" bestFit="1" customWidth="1"/>
    <col min="28" max="28" width="16.75" bestFit="1" customWidth="1"/>
    <col min="29" max="29" width="14.1640625" bestFit="1" customWidth="1"/>
    <col min="30" max="30" width="16" bestFit="1" customWidth="1"/>
    <col min="31" max="31" width="14.1640625" bestFit="1" customWidth="1"/>
    <col min="32" max="32" width="19.08203125" bestFit="1" customWidth="1"/>
    <col min="33" max="33" width="14.1640625" bestFit="1" customWidth="1"/>
    <col min="34" max="34" width="18.33203125" bestFit="1" customWidth="1"/>
    <col min="35" max="35" width="14.1640625" bestFit="1" customWidth="1"/>
    <col min="36" max="36" width="14.75" bestFit="1" customWidth="1"/>
    <col min="37" max="37" width="14.1640625" bestFit="1" customWidth="1"/>
    <col min="38" max="38" width="14.75" bestFit="1" customWidth="1"/>
    <col min="39" max="39" width="14.1640625" bestFit="1" customWidth="1"/>
    <col min="40" max="40" width="18.5" bestFit="1" customWidth="1"/>
    <col min="41" max="41" width="18.58203125" bestFit="1" customWidth="1"/>
    <col min="42" max="42" width="14.1640625" bestFit="1" customWidth="1"/>
    <col min="43" max="43" width="15.6640625" bestFit="1" customWidth="1"/>
    <col min="44" max="44" width="16" bestFit="1" customWidth="1"/>
    <col min="45" max="45" width="14.1640625" bestFit="1" customWidth="1"/>
    <col min="46" max="46" width="15.6640625" bestFit="1" customWidth="1"/>
    <col min="47" max="47" width="19.08203125" bestFit="1" customWidth="1"/>
    <col min="48" max="48" width="14.1640625" bestFit="1" customWidth="1"/>
    <col min="49" max="49" width="15.6640625" bestFit="1" customWidth="1"/>
    <col min="50" max="50" width="18.33203125" bestFit="1" customWidth="1"/>
    <col min="51" max="51" width="14.1640625" bestFit="1" customWidth="1"/>
    <col min="52" max="52" width="15.6640625" bestFit="1" customWidth="1"/>
    <col min="53" max="53" width="14.75" bestFit="1" customWidth="1"/>
    <col min="54" max="54" width="14.1640625" bestFit="1" customWidth="1"/>
    <col min="55" max="55" width="15.6640625" bestFit="1" customWidth="1"/>
    <col min="56" max="56" width="14.75" bestFit="1" customWidth="1"/>
    <col min="57" max="57" width="14.1640625" bestFit="1" customWidth="1"/>
    <col min="58" max="58" width="15.6640625" bestFit="1" customWidth="1"/>
    <col min="59" max="59" width="18.5" bestFit="1" customWidth="1"/>
    <col min="60" max="60" width="18.58203125" bestFit="1" customWidth="1"/>
    <col min="61" max="61" width="20.08203125" bestFit="1" customWidth="1"/>
  </cols>
  <sheetData>
    <row r="3" spans="1:24" x14ac:dyDescent="0.3">
      <c r="A3" s="1" t="s">
        <v>144</v>
      </c>
      <c r="B3" s="19" t="s">
        <v>143</v>
      </c>
      <c r="P3" s="20"/>
      <c r="R3" s="20"/>
    </row>
    <row r="4" spans="1:24" ht="105" x14ac:dyDescent="0.3">
      <c r="A4" s="1" t="s">
        <v>140</v>
      </c>
      <c r="B4" s="23" t="s">
        <v>80</v>
      </c>
      <c r="C4" s="23" t="s">
        <v>72</v>
      </c>
      <c r="D4" s="23" t="s">
        <v>77</v>
      </c>
      <c r="E4" s="23" t="s">
        <v>149</v>
      </c>
      <c r="F4" s="23" t="s">
        <v>214</v>
      </c>
      <c r="G4" s="23" t="s">
        <v>186</v>
      </c>
      <c r="H4" s="23" t="s">
        <v>178</v>
      </c>
      <c r="I4" s="23" t="s">
        <v>179</v>
      </c>
      <c r="J4" s="23" t="s">
        <v>180</v>
      </c>
      <c r="K4" s="23" t="s">
        <v>181</v>
      </c>
      <c r="L4" s="23" t="s">
        <v>182</v>
      </c>
      <c r="M4" s="23" t="s">
        <v>183</v>
      </c>
      <c r="N4" s="23" t="s">
        <v>184</v>
      </c>
      <c r="O4" s="23" t="s">
        <v>185</v>
      </c>
      <c r="P4" s="23" t="s">
        <v>208</v>
      </c>
      <c r="Q4" s="23" t="s">
        <v>210</v>
      </c>
      <c r="R4" s="23" t="s">
        <v>209</v>
      </c>
      <c r="S4" s="23" t="s">
        <v>212</v>
      </c>
      <c r="T4" s="23" t="s">
        <v>211</v>
      </c>
      <c r="U4" s="23" t="s">
        <v>142</v>
      </c>
    </row>
    <row r="5" spans="1:24" x14ac:dyDescent="0.3">
      <c r="A5" s="2">
        <v>0.1</v>
      </c>
      <c r="B5" s="21">
        <v>1000</v>
      </c>
      <c r="C5" s="21">
        <v>900</v>
      </c>
      <c r="D5" s="21">
        <v>1000</v>
      </c>
      <c r="E5" s="21">
        <v>1600</v>
      </c>
      <c r="F5" s="21">
        <v>800</v>
      </c>
      <c r="G5" s="21">
        <v>1000</v>
      </c>
      <c r="H5" s="21">
        <v>800</v>
      </c>
      <c r="I5" s="21">
        <v>900</v>
      </c>
      <c r="J5" s="21">
        <v>900</v>
      </c>
      <c r="K5" s="21">
        <v>1900</v>
      </c>
      <c r="L5" s="21">
        <v>1700</v>
      </c>
      <c r="M5" s="21">
        <v>2100</v>
      </c>
      <c r="N5" s="21"/>
      <c r="O5" s="21"/>
      <c r="P5" s="21"/>
      <c r="Q5" s="21">
        <v>1900</v>
      </c>
      <c r="R5" s="21"/>
      <c r="S5" s="21">
        <v>900</v>
      </c>
      <c r="T5" s="21">
        <v>900</v>
      </c>
      <c r="U5" s="21">
        <v>18300</v>
      </c>
      <c r="V5" s="30">
        <f>LARGE(B5:T5,1)+LARGE(B5:T5,2)+LARGE(B5:T5,3)+LARGE(B5:T5,4)</f>
        <v>7600</v>
      </c>
    </row>
    <row r="6" spans="1:24" x14ac:dyDescent="0.3">
      <c r="A6" s="2" t="s">
        <v>141</v>
      </c>
      <c r="B6" s="21"/>
      <c r="C6" s="21"/>
      <c r="D6" s="21"/>
      <c r="E6" s="21"/>
      <c r="F6" s="21"/>
      <c r="G6" s="21"/>
      <c r="H6" s="21"/>
      <c r="I6" s="21">
        <v>2062.2854769157734</v>
      </c>
      <c r="J6" s="21"/>
      <c r="K6" s="21"/>
      <c r="L6" s="21">
        <v>2101.2886857289668</v>
      </c>
      <c r="M6" s="21"/>
      <c r="N6" s="21">
        <v>900</v>
      </c>
      <c r="O6" s="21"/>
      <c r="P6" s="21"/>
      <c r="Q6" s="21"/>
      <c r="R6" s="21"/>
      <c r="S6" s="21"/>
      <c r="T6" s="21"/>
      <c r="U6" s="21">
        <v>5063.5741626447398</v>
      </c>
      <c r="V6" s="30" t="e">
        <f t="shared" ref="V6:V69" si="0">LARGE(B6:T6,1)+LARGE(B6:T6,2)+LARGE(B6:T6,3)+LARGE(B6:T6,4)</f>
        <v>#NUM!</v>
      </c>
    </row>
    <row r="7" spans="1:24" x14ac:dyDescent="0.3">
      <c r="A7" s="2" t="s">
        <v>21</v>
      </c>
      <c r="B7" s="21">
        <v>1075.8075148319051</v>
      </c>
      <c r="C7" s="21"/>
      <c r="D7" s="21"/>
      <c r="E7" s="21">
        <v>925.53816046966722</v>
      </c>
      <c r="F7" s="21"/>
      <c r="G7" s="21"/>
      <c r="H7" s="21"/>
      <c r="I7" s="21"/>
      <c r="J7" s="21"/>
      <c r="K7" s="21"/>
      <c r="L7" s="21"/>
      <c r="M7" s="21">
        <v>1148.8783943329395</v>
      </c>
      <c r="N7" s="21"/>
      <c r="O7" s="21"/>
      <c r="P7" s="21">
        <v>762.97968397291197</v>
      </c>
      <c r="Q7" s="21"/>
      <c r="R7" s="21"/>
      <c r="S7" s="21"/>
      <c r="T7" s="21">
        <v>1087.3709566414316</v>
      </c>
      <c r="U7" s="22">
        <v>5000.5747102488549</v>
      </c>
      <c r="V7" s="30">
        <f t="shared" si="0"/>
        <v>4237.5950262759434</v>
      </c>
      <c r="X7" s="24"/>
    </row>
    <row r="8" spans="1:24" x14ac:dyDescent="0.3">
      <c r="A8" s="2" t="s">
        <v>30</v>
      </c>
      <c r="B8" s="21"/>
      <c r="C8" s="21"/>
      <c r="D8" s="21"/>
      <c r="E8" s="21">
        <v>868.99402847955912</v>
      </c>
      <c r="F8" s="21"/>
      <c r="G8" s="21"/>
      <c r="H8" s="21"/>
      <c r="I8" s="21">
        <v>1014.9700598802393</v>
      </c>
      <c r="J8" s="21">
        <v>1015.3403643336529</v>
      </c>
      <c r="K8" s="21">
        <v>973.03434572807271</v>
      </c>
      <c r="L8" s="21"/>
      <c r="M8" s="21">
        <v>1016.9200076002279</v>
      </c>
      <c r="N8" s="21"/>
      <c r="O8" s="21">
        <v>0</v>
      </c>
      <c r="P8" s="21"/>
      <c r="Q8" s="21"/>
      <c r="R8" s="21"/>
      <c r="S8" s="21"/>
      <c r="T8" s="21"/>
      <c r="U8" s="22">
        <v>4889.2588060217522</v>
      </c>
      <c r="V8" s="30">
        <f t="shared" si="0"/>
        <v>4020.2647775421929</v>
      </c>
    </row>
    <row r="9" spans="1:24" x14ac:dyDescent="0.3">
      <c r="A9" s="2" t="s">
        <v>74</v>
      </c>
      <c r="B9" s="21">
        <v>1056.6908371786421</v>
      </c>
      <c r="C9" s="21">
        <v>964.896373056995</v>
      </c>
      <c r="D9" s="21">
        <v>787.87878787878788</v>
      </c>
      <c r="E9" s="21"/>
      <c r="F9" s="21"/>
      <c r="G9" s="21"/>
      <c r="H9" s="21"/>
      <c r="I9" s="21"/>
      <c r="J9" s="21"/>
      <c r="K9" s="21"/>
      <c r="L9" s="21">
        <v>1018.3266932270917</v>
      </c>
      <c r="M9" s="21"/>
      <c r="N9" s="21">
        <v>831.76895306859194</v>
      </c>
      <c r="O9" s="21">
        <v>0</v>
      </c>
      <c r="P9" s="21"/>
      <c r="Q9" s="21"/>
      <c r="R9" s="21"/>
      <c r="S9" s="21"/>
      <c r="T9" s="21"/>
      <c r="U9" s="22">
        <v>4659.5616444101088</v>
      </c>
      <c r="V9" s="30">
        <f t="shared" si="0"/>
        <v>3871.6828565313208</v>
      </c>
    </row>
    <row r="10" spans="1:24" x14ac:dyDescent="0.3">
      <c r="A10" s="2" t="s">
        <v>82</v>
      </c>
      <c r="B10" s="21"/>
      <c r="C10" s="21"/>
      <c r="D10" s="21"/>
      <c r="E10" s="21"/>
      <c r="F10" s="21"/>
      <c r="G10" s="21"/>
      <c r="H10" s="21"/>
      <c r="I10" s="21"/>
      <c r="J10" s="21"/>
      <c r="K10" s="21">
        <v>996.51162790697663</v>
      </c>
      <c r="L10" s="21">
        <v>997.37495565803476</v>
      </c>
      <c r="M10" s="21">
        <v>616.7611622962437</v>
      </c>
      <c r="N10" s="21"/>
      <c r="O10" s="21">
        <v>0</v>
      </c>
      <c r="P10" s="21">
        <v>1000</v>
      </c>
      <c r="Q10" s="21"/>
      <c r="R10" s="21"/>
      <c r="S10" s="21">
        <v>995.38144329896909</v>
      </c>
      <c r="T10" s="21"/>
      <c r="U10" s="22">
        <v>4606.0291891602237</v>
      </c>
      <c r="V10" s="30">
        <f t="shared" si="0"/>
        <v>3989.2680268639806</v>
      </c>
    </row>
    <row r="11" spans="1:24" x14ac:dyDescent="0.3">
      <c r="A11" s="2" t="s">
        <v>46</v>
      </c>
      <c r="B11" s="21"/>
      <c r="C11" s="21">
        <v>736.30971993410219</v>
      </c>
      <c r="D11" s="21"/>
      <c r="E11" s="21">
        <v>765.29126213592224</v>
      </c>
      <c r="F11" s="21"/>
      <c r="G11" s="21">
        <v>696.06143175625459</v>
      </c>
      <c r="H11" s="21"/>
      <c r="I11" s="21">
        <v>776.91176470588243</v>
      </c>
      <c r="J11" s="21"/>
      <c r="K11" s="21">
        <v>795.73901464713697</v>
      </c>
      <c r="L11" s="21"/>
      <c r="M11" s="21"/>
      <c r="N11" s="21"/>
      <c r="O11" s="21"/>
      <c r="P11" s="21"/>
      <c r="Q11" s="21">
        <v>800.5910602142593</v>
      </c>
      <c r="R11" s="21"/>
      <c r="S11" s="21"/>
      <c r="T11" s="21"/>
      <c r="U11" s="22">
        <v>4570.9042533935581</v>
      </c>
      <c r="V11" s="30">
        <f t="shared" si="0"/>
        <v>3138.5331017032008</v>
      </c>
    </row>
    <row r="12" spans="1:24" x14ac:dyDescent="0.3">
      <c r="A12" s="2" t="s">
        <v>19</v>
      </c>
      <c r="B12" s="21"/>
      <c r="C12" s="21">
        <v>971.60869565217376</v>
      </c>
      <c r="D12" s="21"/>
      <c r="E12" s="21">
        <v>942.60089686098661</v>
      </c>
      <c r="F12" s="21">
        <v>940.67434912505348</v>
      </c>
      <c r="G12" s="21">
        <v>830.13293943870019</v>
      </c>
      <c r="H12" s="21"/>
      <c r="I12" s="21"/>
      <c r="J12" s="21"/>
      <c r="K12" s="21"/>
      <c r="L12" s="21"/>
      <c r="M12" s="21"/>
      <c r="N12" s="21"/>
      <c r="O12" s="21"/>
      <c r="P12" s="21"/>
      <c r="Q12" s="21">
        <v>873.75076483785438</v>
      </c>
      <c r="R12" s="21"/>
      <c r="S12" s="21"/>
      <c r="T12" s="21"/>
      <c r="U12" s="22">
        <v>4558.7676459147688</v>
      </c>
      <c r="V12" s="30">
        <f t="shared" si="0"/>
        <v>3728.6347064760685</v>
      </c>
    </row>
    <row r="13" spans="1:24" x14ac:dyDescent="0.3">
      <c r="A13" s="2" t="s">
        <v>62</v>
      </c>
      <c r="B13" s="21"/>
      <c r="C13" s="21"/>
      <c r="D13" s="21"/>
      <c r="E13" s="21">
        <v>883.19327731092426</v>
      </c>
      <c r="F13" s="21"/>
      <c r="G13" s="21"/>
      <c r="H13" s="21"/>
      <c r="I13" s="21">
        <v>893.93495458540883</v>
      </c>
      <c r="J13" s="21"/>
      <c r="K13" s="21"/>
      <c r="L13" s="21">
        <v>943.17343173431755</v>
      </c>
      <c r="M13" s="21"/>
      <c r="N13" s="21"/>
      <c r="O13" s="21">
        <v>0</v>
      </c>
      <c r="P13" s="21"/>
      <c r="Q13" s="21">
        <v>880.93769278223317</v>
      </c>
      <c r="R13" s="21"/>
      <c r="S13" s="21">
        <v>907.44360902255619</v>
      </c>
      <c r="T13" s="21"/>
      <c r="U13" s="22">
        <v>4508.6829654354397</v>
      </c>
      <c r="V13" s="30">
        <f t="shared" si="0"/>
        <v>3627.7452726532069</v>
      </c>
    </row>
    <row r="14" spans="1:24" x14ac:dyDescent="0.3">
      <c r="A14" s="2" t="s">
        <v>45</v>
      </c>
      <c r="B14" s="21"/>
      <c r="C14" s="21"/>
      <c r="D14" s="21">
        <v>787.87878787878788</v>
      </c>
      <c r="E14" s="21">
        <v>776.28231432088626</v>
      </c>
      <c r="F14" s="21"/>
      <c r="G14" s="21"/>
      <c r="H14" s="21"/>
      <c r="I14" s="21"/>
      <c r="J14" s="21"/>
      <c r="K14" s="21"/>
      <c r="L14" s="21"/>
      <c r="M14" s="21">
        <v>955.5525798964469</v>
      </c>
      <c r="N14" s="21"/>
      <c r="O14" s="21">
        <v>0</v>
      </c>
      <c r="P14" s="21">
        <v>889.47368421052624</v>
      </c>
      <c r="Q14" s="21"/>
      <c r="R14" s="21"/>
      <c r="S14" s="21"/>
      <c r="T14" s="21">
        <v>902.05538110191276</v>
      </c>
      <c r="U14" s="22">
        <v>4311.2427474085598</v>
      </c>
      <c r="V14" s="30">
        <f t="shared" si="0"/>
        <v>3534.9604330876737</v>
      </c>
    </row>
    <row r="15" spans="1:24" x14ac:dyDescent="0.3">
      <c r="A15" s="2" t="s">
        <v>29</v>
      </c>
      <c r="B15" s="21"/>
      <c r="C15" s="21">
        <v>814.69194312796219</v>
      </c>
      <c r="D15" s="21"/>
      <c r="E15" s="21">
        <v>872.19917012448138</v>
      </c>
      <c r="F15" s="21"/>
      <c r="G15" s="21">
        <v>882.26059654631069</v>
      </c>
      <c r="H15" s="21">
        <v>866.75887505763035</v>
      </c>
      <c r="I15" s="21"/>
      <c r="J15" s="21"/>
      <c r="K15" s="21"/>
      <c r="L15" s="21"/>
      <c r="M15" s="21"/>
      <c r="N15" s="21"/>
      <c r="O15" s="21"/>
      <c r="P15" s="21"/>
      <c r="Q15" s="21">
        <v>874.64271131073917</v>
      </c>
      <c r="R15" s="21"/>
      <c r="S15" s="21"/>
      <c r="T15" s="21"/>
      <c r="U15" s="22">
        <v>4310.5532961671242</v>
      </c>
      <c r="V15" s="30">
        <f t="shared" si="0"/>
        <v>3495.8613530391613</v>
      </c>
    </row>
    <row r="16" spans="1:24" x14ac:dyDescent="0.3">
      <c r="A16" s="2" t="s">
        <v>91</v>
      </c>
      <c r="B16" s="21"/>
      <c r="C16" s="21"/>
      <c r="D16" s="21"/>
      <c r="E16" s="21">
        <v>803.6533559898046</v>
      </c>
      <c r="F16" s="21"/>
      <c r="G16" s="21">
        <v>902.37636480411038</v>
      </c>
      <c r="H16" s="21">
        <v>803.41880341880346</v>
      </c>
      <c r="I16" s="21"/>
      <c r="J16" s="21"/>
      <c r="K16" s="21"/>
      <c r="L16" s="21">
        <v>796.03624009060013</v>
      </c>
      <c r="M16" s="21"/>
      <c r="N16" s="21"/>
      <c r="O16" s="21"/>
      <c r="P16" s="21"/>
      <c r="Q16" s="21">
        <v>905.708245243129</v>
      </c>
      <c r="R16" s="21"/>
      <c r="S16" s="21"/>
      <c r="T16" s="21"/>
      <c r="U16" s="22">
        <v>4211.1930095464477</v>
      </c>
      <c r="V16" s="30">
        <f t="shared" si="0"/>
        <v>3415.156769455848</v>
      </c>
    </row>
    <row r="17" spans="1:22" x14ac:dyDescent="0.3">
      <c r="A17" s="2" t="s">
        <v>13</v>
      </c>
      <c r="B17" s="21"/>
      <c r="C17" s="21"/>
      <c r="D17" s="21"/>
      <c r="E17" s="21">
        <v>568.94049346879535</v>
      </c>
      <c r="F17" s="21"/>
      <c r="G17" s="21"/>
      <c r="H17" s="21"/>
      <c r="I17" s="21">
        <v>734.77051460361611</v>
      </c>
      <c r="J17" s="21">
        <v>900</v>
      </c>
      <c r="K17" s="21">
        <v>677.93533749290975</v>
      </c>
      <c r="L17" s="21">
        <v>618.12042768711308</v>
      </c>
      <c r="M17" s="21"/>
      <c r="N17" s="21"/>
      <c r="O17" s="21">
        <v>0</v>
      </c>
      <c r="P17" s="21"/>
      <c r="Q17" s="21">
        <v>697.97101449275351</v>
      </c>
      <c r="R17" s="21"/>
      <c r="S17" s="21"/>
      <c r="T17" s="21"/>
      <c r="U17" s="22">
        <v>4197.7377877451872</v>
      </c>
      <c r="V17" s="30">
        <f t="shared" si="0"/>
        <v>3010.6768665892791</v>
      </c>
    </row>
    <row r="18" spans="1:22" x14ac:dyDescent="0.3">
      <c r="A18" s="2" t="s">
        <v>43</v>
      </c>
      <c r="B18" s="21"/>
      <c r="C18" s="21">
        <v>735.82482713203831</v>
      </c>
      <c r="D18" s="21"/>
      <c r="E18" s="21">
        <v>791.21706398996241</v>
      </c>
      <c r="F18" s="21"/>
      <c r="G18" s="21">
        <v>882.26059654631069</v>
      </c>
      <c r="H18" s="21">
        <v>866.75887505763035</v>
      </c>
      <c r="I18" s="21"/>
      <c r="J18" s="21"/>
      <c r="K18" s="21"/>
      <c r="L18" s="21"/>
      <c r="M18" s="21"/>
      <c r="N18" s="21"/>
      <c r="O18" s="21"/>
      <c r="P18" s="21"/>
      <c r="Q18" s="21">
        <v>874.64271131073917</v>
      </c>
      <c r="R18" s="21"/>
      <c r="S18" s="21"/>
      <c r="T18" s="21"/>
      <c r="U18" s="22">
        <v>4150.704074036681</v>
      </c>
      <c r="V18" s="30">
        <f t="shared" si="0"/>
        <v>3414.8792469046425</v>
      </c>
    </row>
    <row r="19" spans="1:22" x14ac:dyDescent="0.3">
      <c r="A19" s="2" t="s">
        <v>18</v>
      </c>
      <c r="B19" s="21"/>
      <c r="C19" s="21">
        <v>1026.9761029411766</v>
      </c>
      <c r="D19" s="21"/>
      <c r="E19" s="21">
        <v>999.36608557844681</v>
      </c>
      <c r="F19" s="21"/>
      <c r="G19" s="21"/>
      <c r="H19" s="21"/>
      <c r="I19" s="21"/>
      <c r="J19" s="21">
        <v>902.81329923273665</v>
      </c>
      <c r="K19" s="21"/>
      <c r="L19" s="21"/>
      <c r="M19" s="21"/>
      <c r="N19" s="21"/>
      <c r="O19" s="21">
        <v>0</v>
      </c>
      <c r="P19" s="21">
        <v>1059.5611285266457</v>
      </c>
      <c r="Q19" s="21"/>
      <c r="R19" s="21"/>
      <c r="S19" s="21"/>
      <c r="T19" s="21"/>
      <c r="U19" s="22">
        <v>3988.7166162790063</v>
      </c>
      <c r="V19" s="30">
        <f t="shared" si="0"/>
        <v>3988.7166162790063</v>
      </c>
    </row>
    <row r="20" spans="1:22" x14ac:dyDescent="0.3">
      <c r="A20" s="2" t="s">
        <v>26</v>
      </c>
      <c r="B20" s="21"/>
      <c r="C20" s="21"/>
      <c r="D20" s="21"/>
      <c r="E20" s="21">
        <v>900</v>
      </c>
      <c r="F20" s="21"/>
      <c r="G20" s="21"/>
      <c r="H20" s="21"/>
      <c r="I20" s="21">
        <v>1026.5814266487216</v>
      </c>
      <c r="J20" s="21">
        <v>1018.2692307692307</v>
      </c>
      <c r="K20" s="21">
        <v>1016.3059590868664</v>
      </c>
      <c r="L20" s="21"/>
      <c r="M20" s="21"/>
      <c r="N20" s="21"/>
      <c r="O20" s="21"/>
      <c r="P20" s="21"/>
      <c r="Q20" s="21"/>
      <c r="R20" s="21"/>
      <c r="S20" s="21"/>
      <c r="T20" s="21"/>
      <c r="U20" s="22">
        <v>3961.1566165048189</v>
      </c>
      <c r="V20" s="30">
        <f t="shared" si="0"/>
        <v>3961.1566165048189</v>
      </c>
    </row>
    <row r="21" spans="1:22" x14ac:dyDescent="0.3">
      <c r="A21" s="2" t="s">
        <v>73</v>
      </c>
      <c r="B21" s="21">
        <v>991.430454845089</v>
      </c>
      <c r="C21" s="21">
        <v>965.31317494600432</v>
      </c>
      <c r="D21" s="21"/>
      <c r="E21" s="21"/>
      <c r="F21" s="21"/>
      <c r="G21" s="21">
        <v>1002.1398002853068</v>
      </c>
      <c r="H21" s="21"/>
      <c r="I21" s="21"/>
      <c r="J21" s="21"/>
      <c r="K21" s="21"/>
      <c r="L21" s="21"/>
      <c r="M21" s="21"/>
      <c r="N21" s="21"/>
      <c r="O21" s="21">
        <v>0</v>
      </c>
      <c r="P21" s="21">
        <v>1000</v>
      </c>
      <c r="Q21" s="21"/>
      <c r="R21" s="21">
        <v>0</v>
      </c>
      <c r="S21" s="21"/>
      <c r="T21" s="21"/>
      <c r="U21" s="22">
        <v>3958.8834300764001</v>
      </c>
      <c r="V21" s="30">
        <f t="shared" si="0"/>
        <v>3958.8834300764001</v>
      </c>
    </row>
    <row r="22" spans="1:22" x14ac:dyDescent="0.3">
      <c r="A22" s="2" t="s">
        <v>23</v>
      </c>
      <c r="B22" s="21"/>
      <c r="C22" s="21"/>
      <c r="D22" s="21"/>
      <c r="E22" s="21">
        <v>918.79553181155904</v>
      </c>
      <c r="F22" s="21"/>
      <c r="G22" s="21"/>
      <c r="H22" s="21"/>
      <c r="I22" s="21">
        <v>1014.9700598802393</v>
      </c>
      <c r="J22" s="21"/>
      <c r="K22" s="21">
        <v>1023.8948626045401</v>
      </c>
      <c r="L22" s="21">
        <v>992.44617013766333</v>
      </c>
      <c r="M22" s="21"/>
      <c r="N22" s="21"/>
      <c r="O22" s="21"/>
      <c r="P22" s="21"/>
      <c r="Q22" s="21"/>
      <c r="R22" s="21"/>
      <c r="S22" s="21"/>
      <c r="T22" s="21"/>
      <c r="U22" s="22">
        <v>3950.1066244340018</v>
      </c>
      <c r="V22" s="30">
        <f t="shared" si="0"/>
        <v>3950.1066244340018</v>
      </c>
    </row>
    <row r="23" spans="1:22" x14ac:dyDescent="0.3">
      <c r="A23" s="2" t="s">
        <v>52</v>
      </c>
      <c r="B23" s="21"/>
      <c r="C23" s="21"/>
      <c r="D23" s="21">
        <v>707.07070707070704</v>
      </c>
      <c r="E23" s="21">
        <v>695.00367376928739</v>
      </c>
      <c r="F23" s="21"/>
      <c r="G23" s="21"/>
      <c r="H23" s="21"/>
      <c r="I23" s="21"/>
      <c r="J23" s="21">
        <v>902.81329923273665</v>
      </c>
      <c r="K23" s="21"/>
      <c r="L23" s="21"/>
      <c r="M23" s="21"/>
      <c r="N23" s="21"/>
      <c r="O23" s="21">
        <v>0</v>
      </c>
      <c r="P23" s="21">
        <v>824.39024390243901</v>
      </c>
      <c r="Q23" s="21">
        <v>802.24719101123583</v>
      </c>
      <c r="R23" s="21"/>
      <c r="S23" s="21"/>
      <c r="T23" s="21"/>
      <c r="U23" s="22">
        <v>3931.5251149864062</v>
      </c>
      <c r="V23" s="30">
        <f t="shared" si="0"/>
        <v>3236.5214412171185</v>
      </c>
    </row>
    <row r="24" spans="1:22" x14ac:dyDescent="0.3">
      <c r="A24" s="2" t="s">
        <v>25</v>
      </c>
      <c r="B24" s="21"/>
      <c r="C24" s="21">
        <v>872.24824355971907</v>
      </c>
      <c r="D24" s="21"/>
      <c r="E24" s="21">
        <v>903.87004300047795</v>
      </c>
      <c r="F24" s="21"/>
      <c r="G24" s="21">
        <v>948.0431848852902</v>
      </c>
      <c r="H24" s="21"/>
      <c r="I24" s="21"/>
      <c r="J24" s="21"/>
      <c r="K24" s="21"/>
      <c r="L24" s="21"/>
      <c r="M24" s="21"/>
      <c r="N24" s="21"/>
      <c r="O24" s="21"/>
      <c r="P24" s="21"/>
      <c r="Q24" s="21">
        <v>1014.6067415730336</v>
      </c>
      <c r="R24" s="21"/>
      <c r="S24" s="21"/>
      <c r="T24" s="21"/>
      <c r="U24" s="22">
        <v>3738.7682130185208</v>
      </c>
      <c r="V24" s="30">
        <f t="shared" si="0"/>
        <v>3738.7682130185208</v>
      </c>
    </row>
    <row r="25" spans="1:22" x14ac:dyDescent="0.3">
      <c r="A25" s="2" t="s">
        <v>24</v>
      </c>
      <c r="B25" s="21"/>
      <c r="C25" s="21">
        <v>869.87154534838453</v>
      </c>
      <c r="D25" s="21"/>
      <c r="E25" s="21">
        <v>910.83293211362525</v>
      </c>
      <c r="F25" s="21"/>
      <c r="G25" s="21">
        <v>948.0431848852902</v>
      </c>
      <c r="H25" s="21"/>
      <c r="I25" s="21"/>
      <c r="J25" s="21"/>
      <c r="K25" s="21"/>
      <c r="L25" s="21"/>
      <c r="M25" s="21"/>
      <c r="N25" s="21"/>
      <c r="O25" s="21"/>
      <c r="P25" s="21"/>
      <c r="Q25" s="21">
        <v>869.31818181818187</v>
      </c>
      <c r="R25" s="21"/>
      <c r="S25" s="21"/>
      <c r="T25" s="21"/>
      <c r="U25" s="22">
        <v>3598.0658441654823</v>
      </c>
      <c r="V25" s="30">
        <f t="shared" si="0"/>
        <v>3598.0658441654818</v>
      </c>
    </row>
    <row r="26" spans="1:22" x14ac:dyDescent="0.3">
      <c r="A26" s="2" t="s">
        <v>14</v>
      </c>
      <c r="B26" s="21"/>
      <c r="C26" s="21"/>
      <c r="D26" s="21">
        <v>671.71717171717171</v>
      </c>
      <c r="E26" s="21">
        <v>566.88358640636295</v>
      </c>
      <c r="F26" s="21"/>
      <c r="G26" s="21"/>
      <c r="H26" s="21"/>
      <c r="I26" s="21"/>
      <c r="J26" s="21">
        <v>900</v>
      </c>
      <c r="K26" s="21"/>
      <c r="L26" s="21"/>
      <c r="M26" s="21"/>
      <c r="N26" s="21"/>
      <c r="O26" s="21"/>
      <c r="P26" s="21">
        <v>806.68257756563241</v>
      </c>
      <c r="Q26" s="21">
        <v>628.17391304347814</v>
      </c>
      <c r="R26" s="21"/>
      <c r="S26" s="21"/>
      <c r="T26" s="21"/>
      <c r="U26" s="22">
        <v>3573.457248732645</v>
      </c>
      <c r="V26" s="30">
        <f t="shared" si="0"/>
        <v>3006.5736623262824</v>
      </c>
    </row>
    <row r="27" spans="1:22" x14ac:dyDescent="0.3">
      <c r="A27" s="2" t="s">
        <v>31</v>
      </c>
      <c r="B27" s="21"/>
      <c r="C27" s="21"/>
      <c r="D27" s="21"/>
      <c r="E27" s="21">
        <v>857.95918367346928</v>
      </c>
      <c r="F27" s="21">
        <v>876.34194831013929</v>
      </c>
      <c r="G27" s="21">
        <v>902.37636480411038</v>
      </c>
      <c r="H27" s="21"/>
      <c r="I27" s="21"/>
      <c r="J27" s="21"/>
      <c r="K27" s="21"/>
      <c r="L27" s="21"/>
      <c r="M27" s="21"/>
      <c r="N27" s="21"/>
      <c r="O27" s="21"/>
      <c r="P27" s="21"/>
      <c r="Q27" s="21">
        <v>905.708245243129</v>
      </c>
      <c r="R27" s="21"/>
      <c r="S27" s="21"/>
      <c r="T27" s="21"/>
      <c r="U27" s="32">
        <v>3542.3857420308482</v>
      </c>
      <c r="V27" s="30">
        <f t="shared" si="0"/>
        <v>3542.3857420308482</v>
      </c>
    </row>
    <row r="28" spans="1:22" x14ac:dyDescent="0.3">
      <c r="A28" s="2" t="s">
        <v>38</v>
      </c>
      <c r="B28" s="21"/>
      <c r="C28" s="21">
        <v>848.08349146110072</v>
      </c>
      <c r="D28" s="21"/>
      <c r="E28" s="21">
        <v>807.08191126279849</v>
      </c>
      <c r="F28" s="21"/>
      <c r="G28" s="21">
        <v>822.11819777647759</v>
      </c>
      <c r="H28" s="21"/>
      <c r="I28" s="21"/>
      <c r="J28" s="21"/>
      <c r="K28" s="21"/>
      <c r="L28" s="21"/>
      <c r="M28" s="21"/>
      <c r="N28" s="21"/>
      <c r="O28" s="21"/>
      <c r="P28" s="21">
        <v>962.96296296296305</v>
      </c>
      <c r="Q28" s="21"/>
      <c r="R28" s="21"/>
      <c r="S28" s="21"/>
      <c r="T28" s="21"/>
      <c r="U28" s="32">
        <v>3440.24656346334</v>
      </c>
      <c r="V28" s="30">
        <f t="shared" si="0"/>
        <v>3440.24656346334</v>
      </c>
    </row>
    <row r="29" spans="1:22" x14ac:dyDescent="0.3">
      <c r="A29" s="2" t="s">
        <v>33</v>
      </c>
      <c r="B29" s="21"/>
      <c r="C29" s="21">
        <v>793.29073482428112</v>
      </c>
      <c r="D29" s="21"/>
      <c r="E29" s="21">
        <v>851.0121457489879</v>
      </c>
      <c r="F29" s="21"/>
      <c r="G29" s="21"/>
      <c r="H29" s="21"/>
      <c r="I29" s="21"/>
      <c r="J29" s="21"/>
      <c r="K29" s="21"/>
      <c r="L29" s="21">
        <v>851.74189639503174</v>
      </c>
      <c r="M29" s="21"/>
      <c r="N29" s="21"/>
      <c r="O29" s="21">
        <v>0</v>
      </c>
      <c r="P29" s="21"/>
      <c r="Q29" s="21"/>
      <c r="R29" s="21"/>
      <c r="S29" s="21">
        <v>866.09257265877284</v>
      </c>
      <c r="T29" s="21"/>
      <c r="U29" s="22">
        <v>3362.1373496270735</v>
      </c>
      <c r="V29" s="30">
        <f t="shared" si="0"/>
        <v>3362.1373496270739</v>
      </c>
    </row>
    <row r="30" spans="1:22" x14ac:dyDescent="0.3">
      <c r="A30" s="2" t="s">
        <v>92</v>
      </c>
      <c r="B30" s="21"/>
      <c r="C30" s="21"/>
      <c r="D30" s="21"/>
      <c r="E30" s="21"/>
      <c r="F30" s="21"/>
      <c r="G30" s="21"/>
      <c r="H30" s="21">
        <v>824.92321193505927</v>
      </c>
      <c r="I30" s="21"/>
      <c r="J30" s="21"/>
      <c r="K30" s="21">
        <v>808.29992926196644</v>
      </c>
      <c r="L30" s="21">
        <v>782.95739348370921</v>
      </c>
      <c r="M30" s="21">
        <v>849.32952471633723</v>
      </c>
      <c r="N30" s="21"/>
      <c r="O30" s="21"/>
      <c r="P30" s="21"/>
      <c r="Q30" s="21"/>
      <c r="R30" s="21"/>
      <c r="S30" s="21"/>
      <c r="T30" s="21"/>
      <c r="U30" s="22">
        <v>3265.5100593970724</v>
      </c>
      <c r="V30" s="30">
        <f t="shared" si="0"/>
        <v>3265.5100593970719</v>
      </c>
    </row>
    <row r="31" spans="1:22" x14ac:dyDescent="0.3">
      <c r="A31" s="2" t="s">
        <v>41</v>
      </c>
      <c r="B31" s="21"/>
      <c r="C31" s="21">
        <v>776.74661105318046</v>
      </c>
      <c r="D31" s="21"/>
      <c r="E31" s="21">
        <v>802.29007633587798</v>
      </c>
      <c r="F31" s="21"/>
      <c r="G31" s="21">
        <v>826.95703354914656</v>
      </c>
      <c r="H31" s="21"/>
      <c r="I31" s="21"/>
      <c r="J31" s="21"/>
      <c r="K31" s="21"/>
      <c r="L31" s="21"/>
      <c r="M31" s="21"/>
      <c r="N31" s="21"/>
      <c r="O31" s="21"/>
      <c r="P31" s="21"/>
      <c r="Q31" s="21">
        <v>853.21649073889671</v>
      </c>
      <c r="R31" s="21"/>
      <c r="S31" s="21"/>
      <c r="T31" s="21"/>
      <c r="U31" s="22">
        <v>3259.2102116771021</v>
      </c>
      <c r="V31" s="30">
        <f t="shared" si="0"/>
        <v>3259.2102116771016</v>
      </c>
    </row>
    <row r="32" spans="1:22" x14ac:dyDescent="0.3">
      <c r="A32" s="2" t="s">
        <v>81</v>
      </c>
      <c r="B32" s="21"/>
      <c r="C32" s="21"/>
      <c r="D32" s="21"/>
      <c r="E32" s="21"/>
      <c r="F32" s="21"/>
      <c r="G32" s="21"/>
      <c r="H32" s="21">
        <v>1117.052881758764</v>
      </c>
      <c r="I32" s="21"/>
      <c r="J32" s="21"/>
      <c r="K32" s="21"/>
      <c r="L32" s="21">
        <v>1076.4165390505361</v>
      </c>
      <c r="M32" s="21"/>
      <c r="N32" s="21"/>
      <c r="O32" s="21">
        <v>0</v>
      </c>
      <c r="P32" s="21">
        <v>1062.8930817610062</v>
      </c>
      <c r="Q32" s="21"/>
      <c r="R32" s="21"/>
      <c r="S32" s="21"/>
      <c r="T32" s="21"/>
      <c r="U32" s="22">
        <v>3256.3625025703063</v>
      </c>
      <c r="V32" s="30">
        <f t="shared" si="0"/>
        <v>3256.3625025703063</v>
      </c>
    </row>
    <row r="33" spans="1:22" x14ac:dyDescent="0.3">
      <c r="A33" s="2" t="s">
        <v>42</v>
      </c>
      <c r="B33" s="21"/>
      <c r="C33" s="21"/>
      <c r="D33" s="21">
        <v>707.07070707070704</v>
      </c>
      <c r="E33" s="21">
        <v>799.91543340380554</v>
      </c>
      <c r="F33" s="21"/>
      <c r="G33" s="21"/>
      <c r="H33" s="21"/>
      <c r="I33" s="21"/>
      <c r="J33" s="21"/>
      <c r="K33" s="21"/>
      <c r="L33" s="21">
        <v>770.72368421052636</v>
      </c>
      <c r="M33" s="21">
        <v>876.09265018824681</v>
      </c>
      <c r="N33" s="21"/>
      <c r="O33" s="21">
        <v>0</v>
      </c>
      <c r="P33" s="21"/>
      <c r="Q33" s="21"/>
      <c r="R33" s="21">
        <v>0</v>
      </c>
      <c r="S33" s="21"/>
      <c r="T33" s="21"/>
      <c r="U33" s="22">
        <v>3153.8024748732855</v>
      </c>
      <c r="V33" s="30">
        <f t="shared" si="0"/>
        <v>3153.802474873286</v>
      </c>
    </row>
    <row r="34" spans="1:22" x14ac:dyDescent="0.3">
      <c r="A34" s="2" t="s">
        <v>95</v>
      </c>
      <c r="B34" s="21"/>
      <c r="C34" s="21"/>
      <c r="D34" s="21"/>
      <c r="E34" s="21"/>
      <c r="F34" s="21"/>
      <c r="G34" s="21"/>
      <c r="H34" s="21">
        <v>825.28533801580329</v>
      </c>
      <c r="I34" s="21"/>
      <c r="J34" s="21"/>
      <c r="K34" s="21">
        <v>808.29992926196644</v>
      </c>
      <c r="L34" s="21">
        <v>738.34033613445388</v>
      </c>
      <c r="M34" s="21">
        <v>779.96863096571803</v>
      </c>
      <c r="N34" s="21"/>
      <c r="O34" s="21">
        <v>0</v>
      </c>
      <c r="P34" s="21"/>
      <c r="Q34" s="21"/>
      <c r="R34" s="21"/>
      <c r="S34" s="21"/>
      <c r="T34" s="21"/>
      <c r="U34" s="22">
        <v>3151.8942343779418</v>
      </c>
      <c r="V34" s="30">
        <f t="shared" si="0"/>
        <v>3151.8942343779418</v>
      </c>
    </row>
    <row r="35" spans="1:22" x14ac:dyDescent="0.3">
      <c r="A35" s="2" t="s">
        <v>94</v>
      </c>
      <c r="B35" s="21"/>
      <c r="C35" s="21"/>
      <c r="D35" s="21">
        <v>707.07070707070704</v>
      </c>
      <c r="E35" s="21"/>
      <c r="F35" s="21"/>
      <c r="G35" s="21"/>
      <c r="H35" s="21">
        <v>801.36402387041767</v>
      </c>
      <c r="I35" s="21"/>
      <c r="J35" s="21"/>
      <c r="K35" s="21"/>
      <c r="L35" s="21">
        <v>760.50852042196391</v>
      </c>
      <c r="M35" s="21"/>
      <c r="N35" s="21"/>
      <c r="O35" s="21">
        <v>0</v>
      </c>
      <c r="P35" s="21">
        <v>853.53535353535347</v>
      </c>
      <c r="Q35" s="21"/>
      <c r="R35" s="21">
        <v>0</v>
      </c>
      <c r="S35" s="21"/>
      <c r="T35" s="21"/>
      <c r="U35" s="22">
        <v>3122.478604898442</v>
      </c>
      <c r="V35" s="30">
        <f t="shared" si="0"/>
        <v>3122.4786048984424</v>
      </c>
    </row>
    <row r="36" spans="1:22" x14ac:dyDescent="0.3">
      <c r="A36" s="2" t="s">
        <v>40</v>
      </c>
      <c r="B36" s="21"/>
      <c r="C36" s="21">
        <v>810.84905660377365</v>
      </c>
      <c r="D36" s="21"/>
      <c r="E36" s="21">
        <v>803.31210191082789</v>
      </c>
      <c r="F36" s="21"/>
      <c r="G36" s="21">
        <v>696.06143175625459</v>
      </c>
      <c r="H36" s="21"/>
      <c r="I36" s="21"/>
      <c r="J36" s="21"/>
      <c r="K36" s="21"/>
      <c r="L36" s="21"/>
      <c r="M36" s="21"/>
      <c r="N36" s="21"/>
      <c r="O36" s="21"/>
      <c r="P36" s="21"/>
      <c r="Q36" s="21">
        <v>802.24719101123583</v>
      </c>
      <c r="R36" s="21"/>
      <c r="S36" s="21"/>
      <c r="T36" s="21"/>
      <c r="U36" s="22">
        <v>3112.4697812820918</v>
      </c>
      <c r="V36" s="30">
        <f t="shared" si="0"/>
        <v>3112.4697812820918</v>
      </c>
    </row>
    <row r="37" spans="1:22" x14ac:dyDescent="0.3">
      <c r="A37" s="2" t="s">
        <v>60</v>
      </c>
      <c r="B37" s="21"/>
      <c r="C37" s="21"/>
      <c r="D37" s="21"/>
      <c r="E37" s="21"/>
      <c r="F37" s="21"/>
      <c r="G37" s="21"/>
      <c r="H37" s="21"/>
      <c r="I37" s="21">
        <v>1026.5814266487216</v>
      </c>
      <c r="J37" s="21">
        <v>1018.2692307692307</v>
      </c>
      <c r="K37" s="21">
        <v>1016.3059590868664</v>
      </c>
      <c r="L37" s="21"/>
      <c r="M37" s="21"/>
      <c r="N37" s="21"/>
      <c r="O37" s="21">
        <v>0</v>
      </c>
      <c r="P37" s="21"/>
      <c r="Q37" s="21"/>
      <c r="R37" s="21"/>
      <c r="S37" s="21"/>
      <c r="T37" s="21"/>
      <c r="U37" s="22">
        <v>3061.1566165048189</v>
      </c>
      <c r="V37" s="30">
        <f t="shared" si="0"/>
        <v>3061.1566165048189</v>
      </c>
    </row>
    <row r="38" spans="1:22" x14ac:dyDescent="0.3">
      <c r="A38" s="2" t="s">
        <v>61</v>
      </c>
      <c r="B38" s="21"/>
      <c r="C38" s="21"/>
      <c r="D38" s="21"/>
      <c r="E38" s="21"/>
      <c r="F38" s="21"/>
      <c r="G38" s="21"/>
      <c r="H38" s="21"/>
      <c r="I38" s="21">
        <v>1000</v>
      </c>
      <c r="J38" s="21">
        <v>968.59756097560989</v>
      </c>
      <c r="K38" s="21">
        <v>997.96215429403185</v>
      </c>
      <c r="L38" s="21"/>
      <c r="M38" s="21"/>
      <c r="N38" s="21"/>
      <c r="O38" s="21"/>
      <c r="P38" s="21"/>
      <c r="Q38" s="21"/>
      <c r="R38" s="21"/>
      <c r="S38" s="21"/>
      <c r="T38" s="21"/>
      <c r="U38" s="32">
        <v>2966.5597152696419</v>
      </c>
      <c r="V38" s="30" t="e">
        <f t="shared" si="0"/>
        <v>#NUM!</v>
      </c>
    </row>
    <row r="39" spans="1:22" x14ac:dyDescent="0.3">
      <c r="A39" s="2" t="s">
        <v>96</v>
      </c>
      <c r="B39" s="21"/>
      <c r="C39" s="21"/>
      <c r="D39" s="21">
        <v>671.71717171717171</v>
      </c>
      <c r="E39" s="21"/>
      <c r="F39" s="21"/>
      <c r="G39" s="21"/>
      <c r="H39" s="21">
        <v>747.51491053677933</v>
      </c>
      <c r="I39" s="21"/>
      <c r="J39" s="21"/>
      <c r="K39" s="21"/>
      <c r="L39" s="21">
        <v>694.56521739130449</v>
      </c>
      <c r="M39" s="21">
        <v>848.65614841829859</v>
      </c>
      <c r="N39" s="21"/>
      <c r="O39" s="21"/>
      <c r="P39" s="21"/>
      <c r="Q39" s="21"/>
      <c r="R39" s="21"/>
      <c r="S39" s="21"/>
      <c r="T39" s="21"/>
      <c r="U39" s="22">
        <v>2962.4534480635539</v>
      </c>
      <c r="V39" s="30">
        <f t="shared" si="0"/>
        <v>2962.4534480635543</v>
      </c>
    </row>
    <row r="40" spans="1:22" x14ac:dyDescent="0.3">
      <c r="A40" s="2" t="s">
        <v>39</v>
      </c>
      <c r="B40" s="21"/>
      <c r="C40" s="21"/>
      <c r="D40" s="21"/>
      <c r="E40" s="21">
        <v>805.70698466780232</v>
      </c>
      <c r="F40" s="21"/>
      <c r="G40" s="21"/>
      <c r="H40" s="21"/>
      <c r="I40" s="21"/>
      <c r="J40" s="21"/>
      <c r="K40" s="21"/>
      <c r="L40" s="21">
        <v>841.29263913824047</v>
      </c>
      <c r="M40" s="21">
        <v>752.27352589781424</v>
      </c>
      <c r="N40" s="21"/>
      <c r="O40" s="21"/>
      <c r="P40" s="21">
        <v>534.81012658227849</v>
      </c>
      <c r="Q40" s="21"/>
      <c r="R40" s="21"/>
      <c r="S40" s="21"/>
      <c r="T40" s="21"/>
      <c r="U40" s="22">
        <v>2934.0832762861355</v>
      </c>
      <c r="V40" s="30">
        <f t="shared" si="0"/>
        <v>2934.0832762861355</v>
      </c>
    </row>
    <row r="41" spans="1:22" x14ac:dyDescent="0.3">
      <c r="A41" s="2" t="s">
        <v>84</v>
      </c>
      <c r="B41" s="21">
        <v>992.08965062623599</v>
      </c>
      <c r="C41" s="21"/>
      <c r="D41" s="21"/>
      <c r="E41" s="21">
        <v>929.17485265225946</v>
      </c>
      <c r="F41" s="21"/>
      <c r="G41" s="21"/>
      <c r="H41" s="21"/>
      <c r="I41" s="21"/>
      <c r="J41" s="21"/>
      <c r="K41" s="21"/>
      <c r="L41" s="21">
        <v>946.02960969044432</v>
      </c>
      <c r="M41" s="21"/>
      <c r="N41" s="21"/>
      <c r="O41" s="21">
        <v>0</v>
      </c>
      <c r="P41" s="21"/>
      <c r="Q41" s="21"/>
      <c r="R41" s="21"/>
      <c r="S41" s="21"/>
      <c r="T41" s="21"/>
      <c r="U41" s="22">
        <v>2867.2941129689398</v>
      </c>
      <c r="V41" s="30">
        <f t="shared" si="0"/>
        <v>2867.2941129689398</v>
      </c>
    </row>
    <row r="42" spans="1:22" x14ac:dyDescent="0.3">
      <c r="A42" s="2" t="s">
        <v>103</v>
      </c>
      <c r="B42" s="21"/>
      <c r="C42" s="21"/>
      <c r="D42" s="21"/>
      <c r="E42" s="21"/>
      <c r="F42" s="21"/>
      <c r="G42" s="21"/>
      <c r="H42" s="21"/>
      <c r="I42" s="21"/>
      <c r="J42" s="21"/>
      <c r="K42" s="21">
        <v>996.51162790697663</v>
      </c>
      <c r="L42" s="21"/>
      <c r="M42" s="21">
        <v>864.62843295638118</v>
      </c>
      <c r="N42" s="21"/>
      <c r="O42" s="21">
        <v>0</v>
      </c>
      <c r="P42" s="21">
        <v>962.96296296296305</v>
      </c>
      <c r="Q42" s="21"/>
      <c r="R42" s="21"/>
      <c r="S42" s="21"/>
      <c r="T42" s="21"/>
      <c r="U42" s="22">
        <v>2824.1030238263211</v>
      </c>
      <c r="V42" s="30">
        <f t="shared" si="0"/>
        <v>2824.1030238263211</v>
      </c>
    </row>
    <row r="43" spans="1:22" x14ac:dyDescent="0.3">
      <c r="A43" s="2" t="s">
        <v>71</v>
      </c>
      <c r="B43" s="21"/>
      <c r="C43" s="21"/>
      <c r="D43" s="21"/>
      <c r="E43" s="21"/>
      <c r="F43" s="21"/>
      <c r="G43" s="21"/>
      <c r="H43" s="21">
        <v>682.39564428312156</v>
      </c>
      <c r="I43" s="21"/>
      <c r="J43" s="21">
        <v>777.15264187866944</v>
      </c>
      <c r="K43" s="21">
        <v>667.05584744113639</v>
      </c>
      <c r="L43" s="21">
        <v>659.84510678244544</v>
      </c>
      <c r="M43" s="21"/>
      <c r="N43" s="21"/>
      <c r="O43" s="21"/>
      <c r="P43" s="21"/>
      <c r="Q43" s="21"/>
      <c r="R43" s="21"/>
      <c r="S43" s="21"/>
      <c r="T43" s="21"/>
      <c r="U43" s="22">
        <v>2786.4492403853728</v>
      </c>
      <c r="V43" s="30">
        <f t="shared" si="0"/>
        <v>2786.4492403853728</v>
      </c>
    </row>
    <row r="44" spans="1:22" x14ac:dyDescent="0.3">
      <c r="A44" s="2" t="s">
        <v>10</v>
      </c>
      <c r="B44" s="21"/>
      <c r="C44" s="21"/>
      <c r="D44" s="21"/>
      <c r="E44" s="21">
        <v>593.04084720121023</v>
      </c>
      <c r="F44" s="21"/>
      <c r="G44" s="21"/>
      <c r="H44" s="21"/>
      <c r="I44" s="21">
        <v>734.77051460361611</v>
      </c>
      <c r="J44" s="21"/>
      <c r="K44" s="21">
        <v>722.61185006045946</v>
      </c>
      <c r="L44" s="21"/>
      <c r="M44" s="21"/>
      <c r="N44" s="21"/>
      <c r="O44" s="21"/>
      <c r="P44" s="21"/>
      <c r="Q44" s="21">
        <v>697.97101449275351</v>
      </c>
      <c r="R44" s="21"/>
      <c r="S44" s="21"/>
      <c r="T44" s="21"/>
      <c r="U44" s="22">
        <v>2748.3942263580393</v>
      </c>
      <c r="V44" s="30">
        <f t="shared" si="0"/>
        <v>2748.3942263580393</v>
      </c>
    </row>
    <row r="45" spans="1:22" x14ac:dyDescent="0.3">
      <c r="A45" s="2" t="s">
        <v>15</v>
      </c>
      <c r="B45" s="21"/>
      <c r="C45" s="21"/>
      <c r="D45" s="21"/>
      <c r="E45" s="21">
        <v>558.40455840455854</v>
      </c>
      <c r="F45" s="21"/>
      <c r="G45" s="21"/>
      <c r="H45" s="21"/>
      <c r="I45" s="21">
        <v>776.91176470588243</v>
      </c>
      <c r="J45" s="21"/>
      <c r="K45" s="21">
        <v>722.61185006045946</v>
      </c>
      <c r="L45" s="21"/>
      <c r="M45" s="21"/>
      <c r="N45" s="21"/>
      <c r="O45" s="21"/>
      <c r="P45" s="21"/>
      <c r="Q45" s="21">
        <v>628.17391304347814</v>
      </c>
      <c r="R45" s="21"/>
      <c r="S45" s="21"/>
      <c r="T45" s="21"/>
      <c r="U45" s="22">
        <v>2686.1020862143782</v>
      </c>
      <c r="V45" s="30">
        <f t="shared" si="0"/>
        <v>2686.1020862143782</v>
      </c>
    </row>
    <row r="46" spans="1:22" x14ac:dyDescent="0.3">
      <c r="A46" s="2" t="s">
        <v>89</v>
      </c>
      <c r="B46" s="21"/>
      <c r="C46" s="21"/>
      <c r="D46" s="21"/>
      <c r="E46" s="21"/>
      <c r="F46" s="21"/>
      <c r="G46" s="21"/>
      <c r="H46" s="21">
        <v>894.38629876308278</v>
      </c>
      <c r="I46" s="21"/>
      <c r="J46" s="21"/>
      <c r="K46" s="21"/>
      <c r="L46" s="21">
        <v>852.00000000000011</v>
      </c>
      <c r="M46" s="21">
        <v>849.2621390034908</v>
      </c>
      <c r="N46" s="21"/>
      <c r="O46" s="21">
        <v>0</v>
      </c>
      <c r="P46" s="21"/>
      <c r="Q46" s="21"/>
      <c r="R46" s="21">
        <v>0</v>
      </c>
      <c r="S46" s="21"/>
      <c r="T46" s="21"/>
      <c r="U46" s="22">
        <v>2595.6484377665738</v>
      </c>
      <c r="V46" s="30">
        <f t="shared" si="0"/>
        <v>2595.6484377665738</v>
      </c>
    </row>
    <row r="47" spans="1:22" x14ac:dyDescent="0.3">
      <c r="A47" s="2" t="s">
        <v>85</v>
      </c>
      <c r="B47" s="21"/>
      <c r="C47" s="21"/>
      <c r="D47" s="21"/>
      <c r="E47" s="21"/>
      <c r="F47" s="21"/>
      <c r="G47" s="21"/>
      <c r="H47" s="21">
        <v>626.04062604062608</v>
      </c>
      <c r="I47" s="21"/>
      <c r="J47" s="21"/>
      <c r="K47" s="21">
        <v>932.02827623708538</v>
      </c>
      <c r="L47" s="21">
        <v>926.39209225700165</v>
      </c>
      <c r="M47" s="21"/>
      <c r="N47" s="21"/>
      <c r="O47" s="21">
        <v>0</v>
      </c>
      <c r="P47" s="21"/>
      <c r="Q47" s="21"/>
      <c r="R47" s="21">
        <v>0</v>
      </c>
      <c r="S47" s="21"/>
      <c r="T47" s="21"/>
      <c r="U47" s="22">
        <v>2484.4609945347129</v>
      </c>
      <c r="V47" s="30">
        <f t="shared" si="0"/>
        <v>2484.4609945347133</v>
      </c>
    </row>
    <row r="48" spans="1:22" x14ac:dyDescent="0.3">
      <c r="A48" s="2" t="s">
        <v>106</v>
      </c>
      <c r="B48" s="21">
        <v>777.85102175346083</v>
      </c>
      <c r="C48" s="21">
        <v>773.25259515570951</v>
      </c>
      <c r="D48" s="21"/>
      <c r="E48" s="21"/>
      <c r="F48" s="21"/>
      <c r="G48" s="21"/>
      <c r="H48" s="21"/>
      <c r="I48" s="21"/>
      <c r="J48" s="21"/>
      <c r="K48" s="21"/>
      <c r="L48" s="21"/>
      <c r="M48" s="21">
        <v>805.04162812210916</v>
      </c>
      <c r="N48" s="21"/>
      <c r="O48" s="21">
        <v>0</v>
      </c>
      <c r="P48" s="21"/>
      <c r="Q48" s="21"/>
      <c r="R48" s="21"/>
      <c r="S48" s="21"/>
      <c r="T48" s="21"/>
      <c r="U48" s="22">
        <v>2356.1452450312795</v>
      </c>
      <c r="V48" s="30">
        <f t="shared" si="0"/>
        <v>2356.1452450312795</v>
      </c>
    </row>
    <row r="49" spans="1:22" x14ac:dyDescent="0.3">
      <c r="A49" s="2" t="s">
        <v>35</v>
      </c>
      <c r="B49" s="21"/>
      <c r="C49" s="21"/>
      <c r="D49" s="21">
        <v>707.07070707070704</v>
      </c>
      <c r="E49" s="21">
        <v>837.07964601769913</v>
      </c>
      <c r="F49" s="21"/>
      <c r="G49" s="21"/>
      <c r="H49" s="21"/>
      <c r="I49" s="21"/>
      <c r="J49" s="21"/>
      <c r="K49" s="21"/>
      <c r="L49" s="21">
        <v>742.04275534441808</v>
      </c>
      <c r="M49" s="21"/>
      <c r="N49" s="21"/>
      <c r="O49" s="21"/>
      <c r="P49" s="21"/>
      <c r="Q49" s="21"/>
      <c r="R49" s="21">
        <v>0</v>
      </c>
      <c r="S49" s="21"/>
      <c r="T49" s="21"/>
      <c r="U49" s="22">
        <v>2286.1931084328244</v>
      </c>
      <c r="V49" s="30">
        <f t="shared" si="0"/>
        <v>2286.1931084328244</v>
      </c>
    </row>
    <row r="50" spans="1:22" x14ac:dyDescent="0.3">
      <c r="A50" s="2" t="s">
        <v>122</v>
      </c>
      <c r="B50" s="21"/>
      <c r="C50" s="21"/>
      <c r="D50" s="21"/>
      <c r="E50" s="21"/>
      <c r="F50" s="21"/>
      <c r="G50" s="21"/>
      <c r="H50" s="21"/>
      <c r="I50" s="21"/>
      <c r="J50" s="21"/>
      <c r="K50" s="21">
        <v>726.56534954407289</v>
      </c>
      <c r="L50" s="21"/>
      <c r="M50" s="21"/>
      <c r="N50" s="21"/>
      <c r="O50" s="21">
        <v>0</v>
      </c>
      <c r="P50" s="21">
        <v>884.81675392670172</v>
      </c>
      <c r="Q50" s="21">
        <v>647.11854284861136</v>
      </c>
      <c r="R50" s="21"/>
      <c r="S50" s="21"/>
      <c r="T50" s="21"/>
      <c r="U50" s="22">
        <v>2258.5006463193859</v>
      </c>
      <c r="V50" s="30">
        <f t="shared" si="0"/>
        <v>2258.5006463193859</v>
      </c>
    </row>
    <row r="51" spans="1:22" x14ac:dyDescent="0.3">
      <c r="A51" s="2" t="s">
        <v>54</v>
      </c>
      <c r="B51" s="21">
        <v>771.25906394199069</v>
      </c>
      <c r="C51" s="21"/>
      <c r="D51" s="21"/>
      <c r="E51" s="21">
        <v>682.71382172500898</v>
      </c>
      <c r="F51" s="21"/>
      <c r="G51" s="21"/>
      <c r="H51" s="21"/>
      <c r="I51" s="21"/>
      <c r="J51" s="21"/>
      <c r="K51" s="21"/>
      <c r="L51" s="21"/>
      <c r="M51" s="21"/>
      <c r="N51" s="21"/>
      <c r="O51" s="21">
        <v>0</v>
      </c>
      <c r="P51" s="21">
        <v>704.16666666666663</v>
      </c>
      <c r="Q51" s="21"/>
      <c r="R51" s="21"/>
      <c r="S51" s="21"/>
      <c r="T51" s="21"/>
      <c r="U51" s="22">
        <v>2158.1395523336664</v>
      </c>
      <c r="V51" s="30">
        <f t="shared" si="0"/>
        <v>2158.1395523336664</v>
      </c>
    </row>
    <row r="52" spans="1:22" x14ac:dyDescent="0.3">
      <c r="A52" s="2" t="s">
        <v>9</v>
      </c>
      <c r="B52" s="21"/>
      <c r="C52" s="21"/>
      <c r="D52" s="21"/>
      <c r="E52" s="21">
        <v>606.34184068058778</v>
      </c>
      <c r="F52" s="21"/>
      <c r="G52" s="21"/>
      <c r="H52" s="21"/>
      <c r="I52" s="21"/>
      <c r="J52" s="21"/>
      <c r="K52" s="21">
        <v>754.5454545454545</v>
      </c>
      <c r="L52" s="21"/>
      <c r="M52" s="21"/>
      <c r="N52" s="21"/>
      <c r="O52" s="21"/>
      <c r="P52" s="21"/>
      <c r="Q52" s="21">
        <v>739.91123250256044</v>
      </c>
      <c r="R52" s="21"/>
      <c r="S52" s="21"/>
      <c r="T52" s="21"/>
      <c r="U52" s="32">
        <v>2100.7985277286025</v>
      </c>
      <c r="V52" s="30" t="e">
        <f t="shared" si="0"/>
        <v>#NUM!</v>
      </c>
    </row>
    <row r="53" spans="1:22" x14ac:dyDescent="0.3">
      <c r="A53" s="2" t="s">
        <v>6</v>
      </c>
      <c r="B53" s="21"/>
      <c r="C53" s="21"/>
      <c r="D53" s="21"/>
      <c r="E53" s="21">
        <v>621.23613312202838</v>
      </c>
      <c r="F53" s="21"/>
      <c r="G53" s="21"/>
      <c r="H53" s="21"/>
      <c r="I53" s="21"/>
      <c r="J53" s="21"/>
      <c r="K53" s="21">
        <v>744.6728971962616</v>
      </c>
      <c r="L53" s="21">
        <v>683.25637910085061</v>
      </c>
      <c r="M53" s="21"/>
      <c r="N53" s="21"/>
      <c r="O53" s="21"/>
      <c r="P53" s="21"/>
      <c r="Q53" s="21"/>
      <c r="R53" s="21"/>
      <c r="S53" s="21"/>
      <c r="T53" s="21"/>
      <c r="U53" s="32">
        <v>2049.1654094191408</v>
      </c>
      <c r="V53" s="30" t="e">
        <f t="shared" si="0"/>
        <v>#NUM!</v>
      </c>
    </row>
    <row r="54" spans="1:22" x14ac:dyDescent="0.3">
      <c r="A54" s="2" t="s">
        <v>4</v>
      </c>
      <c r="B54" s="21"/>
      <c r="C54" s="21"/>
      <c r="D54" s="21"/>
      <c r="E54" s="21">
        <v>634.30420711974102</v>
      </c>
      <c r="F54" s="21"/>
      <c r="G54" s="21"/>
      <c r="H54" s="21"/>
      <c r="I54" s="21"/>
      <c r="J54" s="21"/>
      <c r="K54" s="21">
        <v>718.26923076923072</v>
      </c>
      <c r="L54" s="21">
        <v>687.78960551033185</v>
      </c>
      <c r="M54" s="21"/>
      <c r="N54" s="21"/>
      <c r="O54" s="21"/>
      <c r="P54" s="21"/>
      <c r="Q54" s="21"/>
      <c r="R54" s="21"/>
      <c r="S54" s="21"/>
      <c r="T54" s="21"/>
      <c r="U54" s="32">
        <v>2040.3630433993035</v>
      </c>
      <c r="V54" s="30" t="e">
        <f t="shared" si="0"/>
        <v>#NUM!</v>
      </c>
    </row>
    <row r="55" spans="1:22" x14ac:dyDescent="0.3">
      <c r="A55" s="2" t="s">
        <v>17</v>
      </c>
      <c r="B55" s="21"/>
      <c r="C55" s="21"/>
      <c r="D55" s="21"/>
      <c r="E55" s="21">
        <v>519.20529801324506</v>
      </c>
      <c r="F55" s="21"/>
      <c r="G55" s="21"/>
      <c r="H55" s="21"/>
      <c r="I55" s="21"/>
      <c r="J55" s="21"/>
      <c r="K55" s="21">
        <v>754.5454545454545</v>
      </c>
      <c r="L55" s="21"/>
      <c r="M55" s="21"/>
      <c r="N55" s="21"/>
      <c r="O55" s="21"/>
      <c r="P55" s="21"/>
      <c r="Q55" s="21">
        <v>739.91123250256044</v>
      </c>
      <c r="R55" s="21"/>
      <c r="S55" s="21"/>
      <c r="T55" s="21"/>
      <c r="U55" s="32">
        <v>2013.6619850612601</v>
      </c>
      <c r="V55" s="30" t="e">
        <f t="shared" si="0"/>
        <v>#NUM!</v>
      </c>
    </row>
    <row r="56" spans="1:22" x14ac:dyDescent="0.3">
      <c r="A56" s="2" t="s">
        <v>65</v>
      </c>
      <c r="B56" s="21"/>
      <c r="C56" s="21"/>
      <c r="D56" s="21"/>
      <c r="E56" s="21"/>
      <c r="F56" s="21"/>
      <c r="G56" s="21"/>
      <c r="H56" s="21"/>
      <c r="I56" s="21"/>
      <c r="J56" s="21">
        <v>1015.3403643336529</v>
      </c>
      <c r="K56" s="21"/>
      <c r="L56" s="21"/>
      <c r="M56" s="21"/>
      <c r="N56" s="21">
        <v>992.17986314760515</v>
      </c>
      <c r="O56" s="21"/>
      <c r="P56" s="21"/>
      <c r="Q56" s="21"/>
      <c r="R56" s="21"/>
      <c r="S56" s="21"/>
      <c r="T56" s="21"/>
      <c r="U56" s="32">
        <v>2007.5202274812582</v>
      </c>
      <c r="V56" s="30" t="e">
        <f t="shared" si="0"/>
        <v>#NUM!</v>
      </c>
    </row>
    <row r="57" spans="1:22" x14ac:dyDescent="0.3">
      <c r="A57" s="2" t="s">
        <v>97</v>
      </c>
      <c r="B57" s="21"/>
      <c r="C57" s="21"/>
      <c r="D57" s="21"/>
      <c r="E57" s="21"/>
      <c r="F57" s="21"/>
      <c r="G57" s="21"/>
      <c r="H57" s="21">
        <v>725.86872586872585</v>
      </c>
      <c r="I57" s="21"/>
      <c r="J57" s="21"/>
      <c r="K57" s="21"/>
      <c r="L57" s="21">
        <v>657.68421052631584</v>
      </c>
      <c r="M57" s="21">
        <v>616.65190434012391</v>
      </c>
      <c r="N57" s="21"/>
      <c r="O57" s="21">
        <v>0</v>
      </c>
      <c r="P57" s="21"/>
      <c r="Q57" s="21"/>
      <c r="R57" s="21"/>
      <c r="S57" s="21"/>
      <c r="T57" s="21"/>
      <c r="U57" s="22">
        <v>2000.2048407351658</v>
      </c>
      <c r="V57" s="30">
        <f t="shared" si="0"/>
        <v>2000.2048407351658</v>
      </c>
    </row>
    <row r="58" spans="1:22" x14ac:dyDescent="0.3">
      <c r="A58" s="2" t="s">
        <v>58</v>
      </c>
      <c r="B58" s="21"/>
      <c r="C58" s="21"/>
      <c r="D58" s="21"/>
      <c r="E58" s="21">
        <v>626.83896620278335</v>
      </c>
      <c r="F58" s="21"/>
      <c r="G58" s="21"/>
      <c r="H58" s="21"/>
      <c r="I58" s="21"/>
      <c r="J58" s="21"/>
      <c r="K58" s="21">
        <v>677.93533749290975</v>
      </c>
      <c r="L58" s="21">
        <v>684.36137071651081</v>
      </c>
      <c r="M58" s="21"/>
      <c r="N58" s="21"/>
      <c r="O58" s="21"/>
      <c r="P58" s="21"/>
      <c r="Q58" s="21"/>
      <c r="R58" s="21"/>
      <c r="S58" s="21"/>
      <c r="T58" s="21"/>
      <c r="U58" s="32">
        <v>1989.135674412204</v>
      </c>
      <c r="V58" s="30" t="e">
        <f t="shared" si="0"/>
        <v>#NUM!</v>
      </c>
    </row>
    <row r="59" spans="1:22" x14ac:dyDescent="0.3">
      <c r="A59" s="2" t="s">
        <v>5</v>
      </c>
      <c r="B59" s="21"/>
      <c r="C59" s="21"/>
      <c r="D59" s="21"/>
      <c r="E59" s="21">
        <v>624.20382165605088</v>
      </c>
      <c r="F59" s="21"/>
      <c r="G59" s="21"/>
      <c r="H59" s="21"/>
      <c r="I59" s="21"/>
      <c r="J59" s="21"/>
      <c r="K59" s="21">
        <v>718.26923076923072</v>
      </c>
      <c r="L59" s="21">
        <v>628.01600914808466</v>
      </c>
      <c r="M59" s="21"/>
      <c r="N59" s="21"/>
      <c r="O59" s="21"/>
      <c r="P59" s="21"/>
      <c r="Q59" s="21"/>
      <c r="R59" s="21"/>
      <c r="S59" s="21"/>
      <c r="T59" s="21"/>
      <c r="U59" s="32">
        <v>1970.4890615733661</v>
      </c>
      <c r="V59" s="30" t="e">
        <f t="shared" si="0"/>
        <v>#NUM!</v>
      </c>
    </row>
    <row r="60" spans="1:22" x14ac:dyDescent="0.3">
      <c r="A60" s="2" t="s">
        <v>69</v>
      </c>
      <c r="B60" s="21"/>
      <c r="C60" s="21"/>
      <c r="D60" s="21"/>
      <c r="E60" s="21"/>
      <c r="F60" s="21"/>
      <c r="G60" s="21"/>
      <c r="H60" s="21"/>
      <c r="I60" s="21"/>
      <c r="J60" s="21">
        <v>968.59756097560989</v>
      </c>
      <c r="K60" s="21">
        <v>997.96215429403185</v>
      </c>
      <c r="L60" s="21"/>
      <c r="M60" s="21"/>
      <c r="N60" s="21"/>
      <c r="O60" s="21"/>
      <c r="P60" s="21"/>
      <c r="Q60" s="21"/>
      <c r="R60" s="21"/>
      <c r="S60" s="21"/>
      <c r="T60" s="21"/>
      <c r="U60" s="32">
        <v>1966.5597152696419</v>
      </c>
      <c r="V60" s="30" t="e">
        <f t="shared" si="0"/>
        <v>#NUM!</v>
      </c>
    </row>
    <row r="61" spans="1:22" x14ac:dyDescent="0.3">
      <c r="A61" s="2" t="s">
        <v>22</v>
      </c>
      <c r="B61" s="21"/>
      <c r="C61" s="21"/>
      <c r="D61" s="21"/>
      <c r="E61" s="21">
        <v>921.48075986361425</v>
      </c>
      <c r="F61" s="21"/>
      <c r="G61" s="21"/>
      <c r="H61" s="21"/>
      <c r="I61" s="21"/>
      <c r="J61" s="21">
        <v>1000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2">
        <v>1921.4807598636144</v>
      </c>
      <c r="V61" s="30" t="e">
        <f t="shared" si="0"/>
        <v>#NUM!</v>
      </c>
    </row>
    <row r="62" spans="1:22" x14ac:dyDescent="0.3">
      <c r="A62" s="2" t="s">
        <v>20</v>
      </c>
      <c r="B62" s="21"/>
      <c r="C62" s="21"/>
      <c r="D62" s="21"/>
      <c r="E62" s="21">
        <v>929.63144963144975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>
        <v>926.67099286177802</v>
      </c>
      <c r="R62" s="21"/>
      <c r="S62" s="21"/>
      <c r="T62" s="21"/>
      <c r="U62" s="32">
        <v>1856.3024424932278</v>
      </c>
      <c r="V62" s="30" t="e">
        <f t="shared" si="0"/>
        <v>#NUM!</v>
      </c>
    </row>
    <row r="63" spans="1:22" x14ac:dyDescent="0.3">
      <c r="A63" s="2" t="s">
        <v>101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>
        <v>509.34782608695656</v>
      </c>
      <c r="M63" s="21">
        <v>616.65190434012391</v>
      </c>
      <c r="N63" s="21"/>
      <c r="O63" s="21">
        <v>0</v>
      </c>
      <c r="P63" s="21">
        <v>685.59837728194714</v>
      </c>
      <c r="Q63" s="21"/>
      <c r="R63" s="21"/>
      <c r="S63" s="21"/>
      <c r="T63" s="21"/>
      <c r="U63" s="22">
        <v>1811.5981077090278</v>
      </c>
      <c r="V63" s="30">
        <f t="shared" si="0"/>
        <v>1811.5981077090275</v>
      </c>
    </row>
    <row r="64" spans="1:22" x14ac:dyDescent="0.3">
      <c r="A64" s="2" t="s">
        <v>27</v>
      </c>
      <c r="B64" s="21"/>
      <c r="C64" s="21"/>
      <c r="D64" s="21"/>
      <c r="E64" s="21">
        <v>889.42172073342715</v>
      </c>
      <c r="F64" s="21"/>
      <c r="G64" s="21"/>
      <c r="H64" s="21"/>
      <c r="I64" s="21">
        <v>893.93495458540883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2">
        <v>1783.3566753188361</v>
      </c>
      <c r="V64" s="30" t="e">
        <f t="shared" si="0"/>
        <v>#NUM!</v>
      </c>
    </row>
    <row r="65" spans="1:22" x14ac:dyDescent="0.3">
      <c r="A65" s="2" t="s">
        <v>204</v>
      </c>
      <c r="B65" s="21"/>
      <c r="C65" s="21"/>
      <c r="D65" s="21"/>
      <c r="E65" s="21"/>
      <c r="F65" s="21">
        <v>940.67434912505348</v>
      </c>
      <c r="G65" s="21"/>
      <c r="H65" s="21"/>
      <c r="I65" s="21"/>
      <c r="J65" s="21"/>
      <c r="K65" s="21"/>
      <c r="L65" s="21"/>
      <c r="M65" s="21"/>
      <c r="N65" s="21"/>
      <c r="O65" s="21"/>
      <c r="P65" s="21">
        <v>838.70967741935476</v>
      </c>
      <c r="Q65" s="21"/>
      <c r="R65" s="21"/>
      <c r="S65" s="21"/>
      <c r="T65" s="21"/>
      <c r="U65" s="21">
        <v>1779.3840265444082</v>
      </c>
      <c r="V65" s="30" t="e">
        <f t="shared" si="0"/>
        <v>#NUM!</v>
      </c>
    </row>
    <row r="66" spans="1:22" x14ac:dyDescent="0.3">
      <c r="A66" s="2" t="s">
        <v>37</v>
      </c>
      <c r="B66" s="21"/>
      <c r="C66" s="21"/>
      <c r="D66" s="21"/>
      <c r="E66" s="21">
        <v>825.03270824247704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>
        <v>923.49726775956287</v>
      </c>
      <c r="Q66" s="21"/>
      <c r="R66" s="21"/>
      <c r="S66" s="21"/>
      <c r="T66" s="21"/>
      <c r="U66" s="32">
        <v>1748.5299760020398</v>
      </c>
      <c r="V66" s="30" t="e">
        <f t="shared" si="0"/>
        <v>#NUM!</v>
      </c>
    </row>
    <row r="67" spans="1:22" x14ac:dyDescent="0.3">
      <c r="A67" s="2" t="s">
        <v>114</v>
      </c>
      <c r="B67" s="21"/>
      <c r="C67" s="21"/>
      <c r="D67" s="21"/>
      <c r="E67" s="21"/>
      <c r="F67" s="21"/>
      <c r="G67" s="21">
        <v>826.95703354914656</v>
      </c>
      <c r="H67" s="21"/>
      <c r="I67" s="21"/>
      <c r="J67" s="21"/>
      <c r="K67" s="21"/>
      <c r="L67" s="21"/>
      <c r="M67" s="21"/>
      <c r="N67" s="21"/>
      <c r="O67" s="21"/>
      <c r="P67" s="21"/>
      <c r="Q67" s="21">
        <v>853.21649073889671</v>
      </c>
      <c r="R67" s="21"/>
      <c r="S67" s="21"/>
      <c r="T67" s="21"/>
      <c r="U67" s="32">
        <v>1680.1735242880432</v>
      </c>
      <c r="V67" s="30" t="e">
        <f t="shared" si="0"/>
        <v>#NUM!</v>
      </c>
    </row>
    <row r="68" spans="1:22" x14ac:dyDescent="0.3">
      <c r="A68" s="2" t="s">
        <v>3</v>
      </c>
      <c r="B68" s="21"/>
      <c r="C68" s="21"/>
      <c r="D68" s="21"/>
      <c r="E68" s="21">
        <v>727.94800371402039</v>
      </c>
      <c r="F68" s="21"/>
      <c r="G68" s="21"/>
      <c r="H68" s="21"/>
      <c r="I68" s="21"/>
      <c r="J68" s="21"/>
      <c r="K68" s="21"/>
      <c r="L68" s="21">
        <v>913.05070656691601</v>
      </c>
      <c r="M68" s="21"/>
      <c r="N68" s="21"/>
      <c r="O68" s="21"/>
      <c r="P68" s="21"/>
      <c r="Q68" s="21"/>
      <c r="R68" s="21"/>
      <c r="S68" s="21"/>
      <c r="T68" s="21"/>
      <c r="U68" s="32">
        <v>1640.9987102809364</v>
      </c>
      <c r="V68" s="30" t="e">
        <f t="shared" si="0"/>
        <v>#NUM!</v>
      </c>
    </row>
    <row r="69" spans="1:22" x14ac:dyDescent="0.3">
      <c r="A69" s="2" t="s">
        <v>64</v>
      </c>
      <c r="B69" s="21"/>
      <c r="C69" s="21"/>
      <c r="D69" s="21"/>
      <c r="E69" s="21"/>
      <c r="F69" s="21"/>
      <c r="G69" s="21"/>
      <c r="H69" s="21"/>
      <c r="I69" s="21"/>
      <c r="J69" s="21">
        <v>900</v>
      </c>
      <c r="K69" s="21">
        <v>670.70707070707067</v>
      </c>
      <c r="L69" s="21"/>
      <c r="M69" s="21"/>
      <c r="N69" s="21"/>
      <c r="O69" s="21"/>
      <c r="P69" s="21"/>
      <c r="Q69" s="21"/>
      <c r="R69" s="21"/>
      <c r="S69" s="21"/>
      <c r="T69" s="21"/>
      <c r="U69" s="32">
        <v>1570.7070707070707</v>
      </c>
      <c r="V69" s="30" t="e">
        <f t="shared" si="0"/>
        <v>#NUM!</v>
      </c>
    </row>
    <row r="70" spans="1:22" x14ac:dyDescent="0.3">
      <c r="A70" s="2" t="s">
        <v>107</v>
      </c>
      <c r="B70" s="21"/>
      <c r="C70" s="21"/>
      <c r="D70" s="21"/>
      <c r="E70" s="21">
        <v>738.40749414519905</v>
      </c>
      <c r="F70" s="21"/>
      <c r="G70" s="21"/>
      <c r="H70" s="21"/>
      <c r="I70" s="21"/>
      <c r="J70" s="21"/>
      <c r="K70" s="21"/>
      <c r="L70" s="21"/>
      <c r="M70" s="21">
        <v>804.85549132947961</v>
      </c>
      <c r="N70" s="21"/>
      <c r="O70" s="21">
        <v>0</v>
      </c>
      <c r="P70" s="21"/>
      <c r="Q70" s="21"/>
      <c r="R70" s="21"/>
      <c r="S70" s="21"/>
      <c r="T70" s="21"/>
      <c r="U70" s="32">
        <v>1543.2629854746788</v>
      </c>
      <c r="V70" s="30" t="e">
        <f t="shared" ref="V70:V133" si="1">LARGE(B70:T70,1)+LARGE(B70:T70,2)+LARGE(B70:T70,3)+LARGE(B70:T70,4)</f>
        <v>#NUM!</v>
      </c>
    </row>
    <row r="71" spans="1:22" x14ac:dyDescent="0.3">
      <c r="A71" s="2" t="s">
        <v>49</v>
      </c>
      <c r="B71" s="21"/>
      <c r="C71" s="21"/>
      <c r="D71" s="21"/>
      <c r="E71" s="21">
        <v>741.01057579318456</v>
      </c>
      <c r="F71" s="21"/>
      <c r="G71" s="21"/>
      <c r="H71" s="21"/>
      <c r="I71" s="21"/>
      <c r="J71" s="21"/>
      <c r="K71" s="21"/>
      <c r="L71" s="21"/>
      <c r="M71" s="21">
        <v>800.96640589047399</v>
      </c>
      <c r="N71" s="21"/>
      <c r="O71" s="21"/>
      <c r="P71" s="21"/>
      <c r="Q71" s="21"/>
      <c r="R71" s="21">
        <v>0</v>
      </c>
      <c r="S71" s="21"/>
      <c r="T71" s="21"/>
      <c r="U71" s="32">
        <v>1541.9769816836586</v>
      </c>
      <c r="V71" s="30" t="e">
        <f t="shared" si="1"/>
        <v>#NUM!</v>
      </c>
    </row>
    <row r="72" spans="1:22" x14ac:dyDescent="0.3">
      <c r="A72" s="2" t="s">
        <v>47</v>
      </c>
      <c r="B72" s="21">
        <v>751.48319050758084</v>
      </c>
      <c r="C72" s="21"/>
      <c r="D72" s="21"/>
      <c r="E72" s="21">
        <v>760.67551266586236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2">
        <v>1512.1587031734432</v>
      </c>
      <c r="V72" s="30" t="e">
        <f t="shared" si="1"/>
        <v>#NUM!</v>
      </c>
    </row>
    <row r="73" spans="1:22" x14ac:dyDescent="0.3">
      <c r="A73" s="2" t="s">
        <v>90</v>
      </c>
      <c r="B73" s="21"/>
      <c r="C73" s="21"/>
      <c r="D73" s="21"/>
      <c r="E73" s="21"/>
      <c r="F73" s="21"/>
      <c r="G73" s="21"/>
      <c r="H73" s="21">
        <v>661.04078762306619</v>
      </c>
      <c r="I73" s="21"/>
      <c r="J73" s="21"/>
      <c r="K73" s="21"/>
      <c r="L73" s="21">
        <v>828.15905743740791</v>
      </c>
      <c r="M73" s="21"/>
      <c r="N73" s="21"/>
      <c r="O73" s="21">
        <v>0</v>
      </c>
      <c r="P73" s="21"/>
      <c r="Q73" s="21"/>
      <c r="R73" s="21">
        <v>0</v>
      </c>
      <c r="S73" s="21"/>
      <c r="T73" s="21"/>
      <c r="U73" s="22">
        <v>1489.1998450604742</v>
      </c>
      <c r="V73" s="30">
        <f t="shared" si="1"/>
        <v>1489.1998450604742</v>
      </c>
    </row>
    <row r="74" spans="1:22" x14ac:dyDescent="0.3">
      <c r="A74" s="2" t="s">
        <v>50</v>
      </c>
      <c r="B74" s="21"/>
      <c r="C74" s="21"/>
      <c r="D74" s="21"/>
      <c r="E74" s="21">
        <v>727.05611068408916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>
        <v>742.85714285714289</v>
      </c>
      <c r="Q74" s="21"/>
      <c r="R74" s="21"/>
      <c r="S74" s="21"/>
      <c r="T74" s="21"/>
      <c r="U74" s="32">
        <v>1469.9132535412321</v>
      </c>
      <c r="V74" s="30" t="e">
        <f t="shared" si="1"/>
        <v>#NUM!</v>
      </c>
    </row>
    <row r="75" spans="1:22" x14ac:dyDescent="0.3">
      <c r="A75" s="2" t="s">
        <v>136</v>
      </c>
      <c r="B75" s="21"/>
      <c r="C75" s="21"/>
      <c r="D75" s="21">
        <v>707.07070707070704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>
        <v>739.60612691466088</v>
      </c>
      <c r="Q75" s="21"/>
      <c r="R75" s="21"/>
      <c r="S75" s="21"/>
      <c r="T75" s="21"/>
      <c r="U75" s="32">
        <v>1446.6768339853679</v>
      </c>
      <c r="V75" s="30" t="e">
        <f t="shared" si="1"/>
        <v>#NUM!</v>
      </c>
    </row>
    <row r="76" spans="1:22" x14ac:dyDescent="0.3">
      <c r="A76" s="2" t="s">
        <v>219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>
        <v>698.03354540196642</v>
      </c>
      <c r="T76" s="21">
        <v>734.34812921217758</v>
      </c>
      <c r="U76" s="21">
        <v>1432.381674614144</v>
      </c>
      <c r="V76" s="30" t="e">
        <f t="shared" si="1"/>
        <v>#NUM!</v>
      </c>
    </row>
    <row r="77" spans="1:22" x14ac:dyDescent="0.3">
      <c r="A77" s="2" t="s">
        <v>110</v>
      </c>
      <c r="B77" s="21"/>
      <c r="C77" s="21"/>
      <c r="D77" s="21"/>
      <c r="E77" s="21"/>
      <c r="F77" s="21"/>
      <c r="G77" s="21"/>
      <c r="H77" s="21">
        <v>720.03063960168515</v>
      </c>
      <c r="I77" s="21"/>
      <c r="J77" s="21"/>
      <c r="K77" s="21"/>
      <c r="L77" s="21"/>
      <c r="M77" s="21">
        <v>711.56991005723614</v>
      </c>
      <c r="N77" s="21"/>
      <c r="O77" s="21">
        <v>0</v>
      </c>
      <c r="P77" s="21"/>
      <c r="Q77" s="21"/>
      <c r="R77" s="21">
        <v>0</v>
      </c>
      <c r="S77" s="21"/>
      <c r="T77" s="21"/>
      <c r="U77" s="22">
        <v>1431.6005496589214</v>
      </c>
      <c r="V77" s="30">
        <f t="shared" si="1"/>
        <v>1431.6005496589214</v>
      </c>
    </row>
    <row r="78" spans="1:22" x14ac:dyDescent="0.3">
      <c r="A78" s="2" t="s">
        <v>51</v>
      </c>
      <c r="B78" s="21"/>
      <c r="C78" s="21"/>
      <c r="D78" s="21">
        <v>671.71717171717171</v>
      </c>
      <c r="E78" s="21">
        <v>717.95066413662244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32">
        <v>1389.6678358537943</v>
      </c>
      <c r="V78" s="30" t="e">
        <f t="shared" si="1"/>
        <v>#NUM!</v>
      </c>
    </row>
    <row r="79" spans="1:22" x14ac:dyDescent="0.3">
      <c r="A79" s="2" t="s">
        <v>117</v>
      </c>
      <c r="B79" s="21"/>
      <c r="C79" s="21"/>
      <c r="D79" s="21"/>
      <c r="E79" s="21"/>
      <c r="F79" s="21"/>
      <c r="G79" s="21"/>
      <c r="H79" s="21"/>
      <c r="I79" s="21"/>
      <c r="J79" s="21"/>
      <c r="K79" s="21">
        <v>726.56534954407289</v>
      </c>
      <c r="L79" s="21"/>
      <c r="M79" s="21"/>
      <c r="N79" s="21"/>
      <c r="O79" s="21"/>
      <c r="P79" s="21"/>
      <c r="Q79" s="21">
        <v>647.11854284861136</v>
      </c>
      <c r="R79" s="21"/>
      <c r="S79" s="21"/>
      <c r="T79" s="21"/>
      <c r="U79" s="32">
        <v>1373.6838923926844</v>
      </c>
      <c r="V79" s="30" t="e">
        <f t="shared" si="1"/>
        <v>#NUM!</v>
      </c>
    </row>
    <row r="80" spans="1:22" x14ac:dyDescent="0.3">
      <c r="A80" s="2" t="s">
        <v>98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>
        <v>657.53040224508879</v>
      </c>
      <c r="M80" s="21">
        <v>711.4244839566727</v>
      </c>
      <c r="N80" s="21"/>
      <c r="O80" s="21">
        <v>0</v>
      </c>
      <c r="P80" s="21"/>
      <c r="Q80" s="21"/>
      <c r="R80" s="21"/>
      <c r="S80" s="21"/>
      <c r="T80" s="21"/>
      <c r="U80" s="32">
        <v>1368.9548862017614</v>
      </c>
      <c r="V80" s="30" t="e">
        <f t="shared" si="1"/>
        <v>#NUM!</v>
      </c>
    </row>
    <row r="81" spans="1:22" x14ac:dyDescent="0.3">
      <c r="A81" s="2" t="s">
        <v>123</v>
      </c>
      <c r="B81" s="21"/>
      <c r="C81" s="21"/>
      <c r="D81" s="21"/>
      <c r="E81" s="21"/>
      <c r="F81" s="21"/>
      <c r="G81" s="21"/>
      <c r="H81" s="21"/>
      <c r="I81" s="21"/>
      <c r="J81" s="21"/>
      <c r="K81" s="21">
        <v>670.70707070707067</v>
      </c>
      <c r="L81" s="21">
        <v>684.78802992518695</v>
      </c>
      <c r="M81" s="21"/>
      <c r="N81" s="21"/>
      <c r="O81" s="21"/>
      <c r="P81" s="21"/>
      <c r="Q81" s="21"/>
      <c r="R81" s="21"/>
      <c r="S81" s="21"/>
      <c r="T81" s="21"/>
      <c r="U81" s="32">
        <v>1355.4951006322576</v>
      </c>
      <c r="V81" s="30" t="e">
        <f t="shared" si="1"/>
        <v>#NUM!</v>
      </c>
    </row>
    <row r="82" spans="1:22" x14ac:dyDescent="0.3">
      <c r="A82" s="2" t="s">
        <v>56</v>
      </c>
      <c r="B82" s="21"/>
      <c r="C82" s="21"/>
      <c r="D82" s="21">
        <v>671.71717171717171</v>
      </c>
      <c r="E82" s="21">
        <v>650.99793530626289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32">
        <v>1322.7151070234345</v>
      </c>
      <c r="V82" s="30" t="e">
        <f t="shared" si="1"/>
        <v>#NUM!</v>
      </c>
    </row>
    <row r="83" spans="1:22" x14ac:dyDescent="0.3">
      <c r="A83" s="2" t="s">
        <v>134</v>
      </c>
      <c r="B83" s="21"/>
      <c r="C83" s="21"/>
      <c r="D83" s="21">
        <v>787.87878787878788</v>
      </c>
      <c r="E83" s="21"/>
      <c r="F83" s="21"/>
      <c r="G83" s="21"/>
      <c r="H83" s="21">
        <v>508.24547174912135</v>
      </c>
      <c r="I83" s="21"/>
      <c r="J83" s="21"/>
      <c r="K83" s="21"/>
      <c r="L83" s="21"/>
      <c r="M83" s="21"/>
      <c r="N83" s="21"/>
      <c r="O83" s="21">
        <v>0</v>
      </c>
      <c r="P83" s="21"/>
      <c r="Q83" s="21"/>
      <c r="R83" s="21"/>
      <c r="S83" s="21"/>
      <c r="T83" s="21"/>
      <c r="U83" s="32">
        <v>1296.1242596279092</v>
      </c>
      <c r="V83" s="30" t="e">
        <f t="shared" si="1"/>
        <v>#NUM!</v>
      </c>
    </row>
    <row r="84" spans="1:22" x14ac:dyDescent="0.3">
      <c r="A84" s="2" t="s">
        <v>100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>
        <v>585.99416423509797</v>
      </c>
      <c r="M84" s="21">
        <v>683.88998035363454</v>
      </c>
      <c r="N84" s="21"/>
      <c r="O84" s="21">
        <v>0</v>
      </c>
      <c r="P84" s="21"/>
      <c r="Q84" s="21"/>
      <c r="R84" s="21"/>
      <c r="S84" s="21"/>
      <c r="T84" s="21"/>
      <c r="U84" s="32">
        <v>1269.8841445887324</v>
      </c>
      <c r="V84" s="30" t="e">
        <f t="shared" si="1"/>
        <v>#NUM!</v>
      </c>
    </row>
    <row r="85" spans="1:22" x14ac:dyDescent="0.3">
      <c r="A85" s="2" t="s">
        <v>119</v>
      </c>
      <c r="B85" s="21">
        <v>718.52340145023072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>
        <v>459.35603061493788</v>
      </c>
      <c r="N85" s="21"/>
      <c r="O85" s="21"/>
      <c r="P85" s="21"/>
      <c r="Q85" s="21"/>
      <c r="R85" s="21"/>
      <c r="S85" s="21"/>
      <c r="T85" s="21"/>
      <c r="U85" s="32">
        <v>1177.8794320651687</v>
      </c>
      <c r="V85" s="30" t="e">
        <f t="shared" si="1"/>
        <v>#NUM!</v>
      </c>
    </row>
    <row r="86" spans="1:22" x14ac:dyDescent="0.3">
      <c r="A86" s="2" t="s">
        <v>118</v>
      </c>
      <c r="B86" s="21">
        <v>1056.6908371786421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>
        <v>0</v>
      </c>
      <c r="P86" s="21"/>
      <c r="Q86" s="21"/>
      <c r="R86" s="21">
        <v>0</v>
      </c>
      <c r="S86" s="21"/>
      <c r="T86" s="21"/>
      <c r="U86" s="32">
        <v>1056.6908371786421</v>
      </c>
      <c r="V86" s="30" t="e">
        <f t="shared" si="1"/>
        <v>#NUM!</v>
      </c>
    </row>
    <row r="87" spans="1:22" x14ac:dyDescent="0.3">
      <c r="A87" s="2" t="s">
        <v>216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>
        <v>1038.6402753872635</v>
      </c>
      <c r="T87" s="21"/>
      <c r="U87" s="21">
        <v>1038.6402753872635</v>
      </c>
      <c r="V87" s="30" t="e">
        <f t="shared" si="1"/>
        <v>#NUM!</v>
      </c>
    </row>
    <row r="88" spans="1:22" x14ac:dyDescent="0.3">
      <c r="A88" s="2" t="s">
        <v>53</v>
      </c>
      <c r="B88" s="21">
        <v>342.78180619644036</v>
      </c>
      <c r="C88" s="21"/>
      <c r="D88" s="21"/>
      <c r="E88" s="21">
        <v>683.45375722543349</v>
      </c>
      <c r="F88" s="21"/>
      <c r="G88" s="21"/>
      <c r="H88" s="21"/>
      <c r="I88" s="21"/>
      <c r="J88" s="21"/>
      <c r="K88" s="21"/>
      <c r="L88" s="21"/>
      <c r="M88" s="21"/>
      <c r="N88" s="21"/>
      <c r="O88" s="21">
        <v>0</v>
      </c>
      <c r="P88" s="21"/>
      <c r="Q88" s="21"/>
      <c r="R88" s="21"/>
      <c r="S88" s="21"/>
      <c r="T88" s="21"/>
      <c r="U88" s="32">
        <v>1026.2355634218738</v>
      </c>
      <c r="V88" s="30" t="e">
        <f t="shared" si="1"/>
        <v>#NUM!</v>
      </c>
    </row>
    <row r="89" spans="1:22" x14ac:dyDescent="0.3">
      <c r="A89" s="2" t="s">
        <v>129</v>
      </c>
      <c r="B89" s="21"/>
      <c r="C89" s="21"/>
      <c r="D89" s="21"/>
      <c r="E89" s="21"/>
      <c r="F89" s="21"/>
      <c r="G89" s="21"/>
      <c r="H89" s="21"/>
      <c r="I89" s="21"/>
      <c r="J89" s="21"/>
      <c r="K89" s="21">
        <v>1023.8948626045401</v>
      </c>
      <c r="L89" s="21"/>
      <c r="M89" s="21"/>
      <c r="N89" s="21"/>
      <c r="O89" s="21"/>
      <c r="P89" s="21"/>
      <c r="Q89" s="21"/>
      <c r="R89" s="21"/>
      <c r="S89" s="21"/>
      <c r="T89" s="21"/>
      <c r="U89" s="32">
        <v>1023.8948626045401</v>
      </c>
      <c r="V89" s="30" t="e">
        <f t="shared" si="1"/>
        <v>#NUM!</v>
      </c>
    </row>
    <row r="90" spans="1:22" x14ac:dyDescent="0.3">
      <c r="A90" s="2" t="s">
        <v>102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>
        <v>1017.0166270783847</v>
      </c>
      <c r="N90" s="21"/>
      <c r="O90" s="21"/>
      <c r="P90" s="21"/>
      <c r="Q90" s="21"/>
      <c r="R90" s="21"/>
      <c r="S90" s="21"/>
      <c r="T90" s="21"/>
      <c r="U90" s="32">
        <v>1017.0166270783847</v>
      </c>
      <c r="V90" s="30" t="e">
        <f t="shared" si="1"/>
        <v>#NUM!</v>
      </c>
    </row>
    <row r="91" spans="1:22" x14ac:dyDescent="0.3">
      <c r="A91" s="2" t="s">
        <v>115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>
        <v>1014.6067415730336</v>
      </c>
      <c r="R91" s="21"/>
      <c r="S91" s="21"/>
      <c r="T91" s="21"/>
      <c r="U91" s="32">
        <v>1014.6067415730336</v>
      </c>
      <c r="V91" s="30" t="e">
        <f t="shared" si="1"/>
        <v>#NUM!</v>
      </c>
    </row>
    <row r="92" spans="1:22" x14ac:dyDescent="0.3">
      <c r="A92" s="2" t="s">
        <v>66</v>
      </c>
      <c r="B92" s="21"/>
      <c r="C92" s="21"/>
      <c r="D92" s="21"/>
      <c r="E92" s="21"/>
      <c r="F92" s="21"/>
      <c r="G92" s="21"/>
      <c r="H92" s="21"/>
      <c r="I92" s="21"/>
      <c r="J92" s="21">
        <v>1012.1057661675694</v>
      </c>
      <c r="K92" s="21"/>
      <c r="L92" s="21"/>
      <c r="M92" s="21"/>
      <c r="N92" s="21"/>
      <c r="O92" s="21">
        <v>0</v>
      </c>
      <c r="P92" s="21"/>
      <c r="Q92" s="21"/>
      <c r="R92" s="21"/>
      <c r="S92" s="21"/>
      <c r="T92" s="21"/>
      <c r="U92" s="32">
        <v>1012.1057661675694</v>
      </c>
      <c r="V92" s="30" t="e">
        <f t="shared" si="1"/>
        <v>#NUM!</v>
      </c>
    </row>
    <row r="93" spans="1:22" x14ac:dyDescent="0.3">
      <c r="A93" s="2" t="s">
        <v>67</v>
      </c>
      <c r="B93" s="21"/>
      <c r="C93" s="21"/>
      <c r="D93" s="21"/>
      <c r="E93" s="21"/>
      <c r="F93" s="21"/>
      <c r="G93" s="21"/>
      <c r="H93" s="21"/>
      <c r="I93" s="21"/>
      <c r="J93" s="21">
        <v>1012.1057661675694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32">
        <v>1012.1057661675694</v>
      </c>
      <c r="V93" s="30" t="e">
        <f t="shared" si="1"/>
        <v>#NUM!</v>
      </c>
    </row>
    <row r="94" spans="1:22" x14ac:dyDescent="0.3">
      <c r="A94" s="2" t="s">
        <v>221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>
        <v>1009.5527156549523</v>
      </c>
      <c r="U94" s="21">
        <v>1009.5527156549523</v>
      </c>
      <c r="V94" s="30" t="e">
        <f t="shared" si="1"/>
        <v>#NUM!</v>
      </c>
    </row>
    <row r="95" spans="1:22" x14ac:dyDescent="0.3">
      <c r="A95" s="2" t="s">
        <v>176</v>
      </c>
      <c r="B95" s="21"/>
      <c r="C95" s="21"/>
      <c r="D95" s="21"/>
      <c r="E95" s="21"/>
      <c r="F95" s="21"/>
      <c r="G95" s="21"/>
      <c r="H95" s="21"/>
      <c r="I95" s="21">
        <v>1000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32">
        <v>1000</v>
      </c>
      <c r="V95" s="30" t="e">
        <f t="shared" si="1"/>
        <v>#NUM!</v>
      </c>
    </row>
    <row r="96" spans="1:22" x14ac:dyDescent="0.3">
      <c r="A96" s="2" t="s">
        <v>68</v>
      </c>
      <c r="B96" s="21"/>
      <c r="C96" s="21"/>
      <c r="D96" s="21"/>
      <c r="E96" s="21"/>
      <c r="F96" s="21"/>
      <c r="G96" s="21"/>
      <c r="H96" s="21"/>
      <c r="I96" s="21"/>
      <c r="J96" s="21">
        <v>1000</v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32">
        <v>1000</v>
      </c>
      <c r="V96" s="30" t="e">
        <f t="shared" si="1"/>
        <v>#NUM!</v>
      </c>
    </row>
    <row r="97" spans="1:22" x14ac:dyDescent="0.3">
      <c r="A97" s="2" t="s">
        <v>79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>
        <v>1000</v>
      </c>
      <c r="O97" s="21"/>
      <c r="P97" s="21"/>
      <c r="Q97" s="21"/>
      <c r="R97" s="21"/>
      <c r="S97" s="21"/>
      <c r="T97" s="21"/>
      <c r="U97" s="32">
        <v>1000</v>
      </c>
      <c r="V97" s="30" t="e">
        <f t="shared" si="1"/>
        <v>#NUM!</v>
      </c>
    </row>
    <row r="98" spans="1:22" x14ac:dyDescent="0.3">
      <c r="A98" s="2" t="s">
        <v>188</v>
      </c>
      <c r="B98" s="21"/>
      <c r="C98" s="21"/>
      <c r="D98" s="21"/>
      <c r="E98" s="21"/>
      <c r="F98" s="21"/>
      <c r="G98" s="21">
        <v>983.20503848845351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>
        <v>983.20503848845351</v>
      </c>
      <c r="V98" s="30" t="e">
        <f t="shared" si="1"/>
        <v>#NUM!</v>
      </c>
    </row>
    <row r="99" spans="1:22" x14ac:dyDescent="0.3">
      <c r="A99" s="2" t="s">
        <v>189</v>
      </c>
      <c r="B99" s="21"/>
      <c r="C99" s="21"/>
      <c r="D99" s="21"/>
      <c r="E99" s="21"/>
      <c r="F99" s="21"/>
      <c r="G99" s="21">
        <v>983.20503848845351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>
        <v>983.20503848845351</v>
      </c>
      <c r="V99" s="30" t="e">
        <f t="shared" si="1"/>
        <v>#NUM!</v>
      </c>
    </row>
    <row r="100" spans="1:22" x14ac:dyDescent="0.3">
      <c r="A100" s="2" t="s">
        <v>83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>
        <v>983.07692307692321</v>
      </c>
      <c r="M100" s="21"/>
      <c r="N100" s="21"/>
      <c r="O100" s="21"/>
      <c r="P100" s="21"/>
      <c r="Q100" s="21"/>
      <c r="R100" s="21"/>
      <c r="S100" s="21"/>
      <c r="T100" s="21"/>
      <c r="U100" s="32">
        <v>983.07692307692321</v>
      </c>
      <c r="V100" s="30" t="e">
        <f t="shared" si="1"/>
        <v>#NUM!</v>
      </c>
    </row>
    <row r="101" spans="1:22" x14ac:dyDescent="0.3">
      <c r="A101" s="2" t="s">
        <v>213</v>
      </c>
      <c r="B101" s="21"/>
      <c r="C101" s="21"/>
      <c r="D101" s="21"/>
      <c r="E101" s="21"/>
      <c r="F101" s="21"/>
      <c r="G101" s="21">
        <v>982.8611402588316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>
        <v>982.8611402588316</v>
      </c>
      <c r="V101" s="30" t="e">
        <f t="shared" si="1"/>
        <v>#NUM!</v>
      </c>
    </row>
    <row r="102" spans="1:22" x14ac:dyDescent="0.3">
      <c r="A102" s="2" t="s">
        <v>187</v>
      </c>
      <c r="B102" s="21"/>
      <c r="C102" s="21"/>
      <c r="D102" s="21"/>
      <c r="E102" s="21"/>
      <c r="F102" s="21"/>
      <c r="G102" s="21">
        <v>982.8611402588316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>
        <v>982.8611402588316</v>
      </c>
      <c r="V102" s="30" t="e">
        <f t="shared" si="1"/>
        <v>#NUM!</v>
      </c>
    </row>
    <row r="103" spans="1:22" x14ac:dyDescent="0.3">
      <c r="A103" s="2" t="s">
        <v>130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>
        <v>973.03434572807271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32">
        <v>973.03434572807271</v>
      </c>
      <c r="V103" s="30" t="e">
        <f t="shared" si="1"/>
        <v>#NUM!</v>
      </c>
    </row>
    <row r="104" spans="1:22" x14ac:dyDescent="0.3">
      <c r="A104" s="2" t="s">
        <v>200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>
        <v>957.50708215297448</v>
      </c>
      <c r="Q104" s="21"/>
      <c r="R104" s="21"/>
      <c r="S104" s="21"/>
      <c r="T104" s="21"/>
      <c r="U104" s="21">
        <v>957.50708215297448</v>
      </c>
      <c r="V104" s="30" t="e">
        <f t="shared" si="1"/>
        <v>#NUM!</v>
      </c>
    </row>
    <row r="105" spans="1:22" x14ac:dyDescent="0.3">
      <c r="A105" s="2" t="s">
        <v>203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>
        <v>949.43820224719093</v>
      </c>
      <c r="Q105" s="21"/>
      <c r="R105" s="21"/>
      <c r="S105" s="21"/>
      <c r="T105" s="21"/>
      <c r="U105" s="21">
        <v>949.43820224719093</v>
      </c>
      <c r="V105" s="30" t="e">
        <f t="shared" si="1"/>
        <v>#NUM!</v>
      </c>
    </row>
    <row r="106" spans="1:22" x14ac:dyDescent="0.3">
      <c r="A106" s="2" t="s">
        <v>131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>
        <v>932.02827623708538</v>
      </c>
      <c r="L106" s="21"/>
      <c r="M106" s="21"/>
      <c r="N106" s="21"/>
      <c r="O106" s="21"/>
      <c r="P106" s="21"/>
      <c r="Q106" s="21"/>
      <c r="R106" s="21"/>
      <c r="S106" s="21"/>
      <c r="T106" s="21"/>
      <c r="U106" s="32">
        <v>932.02827623708538</v>
      </c>
      <c r="V106" s="30" t="e">
        <f t="shared" si="1"/>
        <v>#NUM!</v>
      </c>
    </row>
    <row r="107" spans="1:22" x14ac:dyDescent="0.3">
      <c r="A107" s="2" t="s">
        <v>111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>
        <v>926.67099286177802</v>
      </c>
      <c r="R107" s="21"/>
      <c r="S107" s="21"/>
      <c r="T107" s="21"/>
      <c r="U107" s="32">
        <v>926.67099286177802</v>
      </c>
      <c r="V107" s="30" t="e">
        <f t="shared" si="1"/>
        <v>#NUM!</v>
      </c>
    </row>
    <row r="108" spans="1:22" x14ac:dyDescent="0.3">
      <c r="A108" s="2" t="s">
        <v>63</v>
      </c>
      <c r="B108" s="21"/>
      <c r="C108" s="21"/>
      <c r="D108" s="21"/>
      <c r="E108" s="21"/>
      <c r="F108" s="21"/>
      <c r="G108" s="21"/>
      <c r="H108" s="21"/>
      <c r="I108" s="21"/>
      <c r="J108" s="21">
        <v>900</v>
      </c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32">
        <v>900</v>
      </c>
      <c r="V108" s="30" t="e">
        <f t="shared" si="1"/>
        <v>#NUM!</v>
      </c>
    </row>
    <row r="109" spans="1:22" x14ac:dyDescent="0.3">
      <c r="A109" s="2" t="s">
        <v>112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>
        <v>880.93769278223317</v>
      </c>
      <c r="R109" s="21"/>
      <c r="S109" s="21"/>
      <c r="T109" s="21"/>
      <c r="U109" s="32">
        <v>880.93769278223317</v>
      </c>
      <c r="V109" s="30" t="e">
        <f t="shared" si="1"/>
        <v>#NUM!</v>
      </c>
    </row>
    <row r="110" spans="1:22" x14ac:dyDescent="0.3">
      <c r="A110" s="2" t="s">
        <v>86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>
        <v>880.55120576260572</v>
      </c>
      <c r="M110" s="21"/>
      <c r="N110" s="21"/>
      <c r="O110" s="21"/>
      <c r="P110" s="21"/>
      <c r="Q110" s="21"/>
      <c r="R110" s="21"/>
      <c r="S110" s="21"/>
      <c r="T110" s="21"/>
      <c r="U110" s="32">
        <v>880.55120576260572</v>
      </c>
      <c r="V110" s="30" t="e">
        <f t="shared" si="1"/>
        <v>#NUM!</v>
      </c>
    </row>
    <row r="111" spans="1:22" x14ac:dyDescent="0.3">
      <c r="A111" s="2" t="s">
        <v>113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>
        <v>869.31818181818187</v>
      </c>
      <c r="R111" s="21"/>
      <c r="S111" s="21"/>
      <c r="T111" s="21"/>
      <c r="U111" s="32">
        <v>869.31818181818187</v>
      </c>
      <c r="V111" s="30" t="e">
        <f t="shared" si="1"/>
        <v>#NUM!</v>
      </c>
    </row>
    <row r="112" spans="1:22" x14ac:dyDescent="0.3">
      <c r="A112" s="2" t="s">
        <v>198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>
        <v>866.66666666666652</v>
      </c>
      <c r="Q112" s="21"/>
      <c r="R112" s="21"/>
      <c r="S112" s="21"/>
      <c r="T112" s="21"/>
      <c r="U112" s="21">
        <v>866.66666666666652</v>
      </c>
      <c r="V112" s="30" t="e">
        <f t="shared" si="1"/>
        <v>#NUM!</v>
      </c>
    </row>
    <row r="113" spans="1:22" x14ac:dyDescent="0.3">
      <c r="A113" s="2" t="s">
        <v>87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>
        <v>856.93386162755269</v>
      </c>
      <c r="M113" s="21"/>
      <c r="N113" s="21"/>
      <c r="O113" s="21"/>
      <c r="P113" s="21"/>
      <c r="Q113" s="21"/>
      <c r="R113" s="21"/>
      <c r="S113" s="21"/>
      <c r="T113" s="21"/>
      <c r="U113" s="32">
        <v>856.93386162755269</v>
      </c>
      <c r="V113" s="30" t="e">
        <f t="shared" si="1"/>
        <v>#NUM!</v>
      </c>
    </row>
    <row r="114" spans="1:22" x14ac:dyDescent="0.3">
      <c r="A114" s="2" t="s">
        <v>32</v>
      </c>
      <c r="B114" s="21"/>
      <c r="C114" s="21"/>
      <c r="D114" s="21"/>
      <c r="E114" s="21">
        <v>855.63093622795111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32">
        <v>855.63093622795111</v>
      </c>
      <c r="V114" s="30" t="e">
        <f t="shared" si="1"/>
        <v>#NUM!</v>
      </c>
    </row>
    <row r="115" spans="1:22" x14ac:dyDescent="0.3">
      <c r="A115" s="2" t="s">
        <v>88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>
        <v>854.32999088422969</v>
      </c>
      <c r="M115" s="21"/>
      <c r="N115" s="21"/>
      <c r="O115" s="21">
        <v>0</v>
      </c>
      <c r="P115" s="21"/>
      <c r="Q115" s="21"/>
      <c r="R115" s="21"/>
      <c r="S115" s="21"/>
      <c r="T115" s="21"/>
      <c r="U115" s="32">
        <v>854.32999088422969</v>
      </c>
      <c r="V115" s="30" t="e">
        <f t="shared" si="1"/>
        <v>#NUM!</v>
      </c>
    </row>
    <row r="116" spans="1:22" x14ac:dyDescent="0.3">
      <c r="A116" s="2" t="s">
        <v>104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>
        <v>849.32952471633723</v>
      </c>
      <c r="N116" s="21"/>
      <c r="O116" s="21"/>
      <c r="P116" s="21"/>
      <c r="Q116" s="21"/>
      <c r="R116" s="21"/>
      <c r="S116" s="21"/>
      <c r="T116" s="21"/>
      <c r="U116" s="32">
        <v>849.32952471633723</v>
      </c>
      <c r="V116" s="30" t="e">
        <f t="shared" si="1"/>
        <v>#NUM!</v>
      </c>
    </row>
    <row r="117" spans="1:22" x14ac:dyDescent="0.3">
      <c r="A117" s="2" t="s">
        <v>34</v>
      </c>
      <c r="B117" s="21"/>
      <c r="C117" s="21"/>
      <c r="D117" s="21"/>
      <c r="E117" s="21">
        <v>843.04812834224606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32">
        <v>843.04812834224606</v>
      </c>
      <c r="V117" s="30" t="e">
        <f t="shared" si="1"/>
        <v>#NUM!</v>
      </c>
    </row>
    <row r="118" spans="1:22" x14ac:dyDescent="0.3">
      <c r="A118" s="2" t="s">
        <v>217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>
        <v>838.99895724713235</v>
      </c>
      <c r="T118" s="21"/>
      <c r="U118" s="21">
        <v>838.99895724713235</v>
      </c>
      <c r="V118" s="30" t="e">
        <f t="shared" si="1"/>
        <v>#NUM!</v>
      </c>
    </row>
    <row r="119" spans="1:22" x14ac:dyDescent="0.3">
      <c r="A119" s="2" t="s">
        <v>218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>
        <v>838.99895724713235</v>
      </c>
      <c r="T119" s="21"/>
      <c r="U119" s="21">
        <v>838.99895724713235</v>
      </c>
      <c r="V119" s="30" t="e">
        <f t="shared" si="1"/>
        <v>#NUM!</v>
      </c>
    </row>
    <row r="120" spans="1:22" x14ac:dyDescent="0.3">
      <c r="A120" s="2" t="s">
        <v>174</v>
      </c>
      <c r="B120" s="21"/>
      <c r="C120" s="21">
        <v>836.33982035928148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32">
        <v>836.33982035928148</v>
      </c>
      <c r="V120" s="30" t="e">
        <f t="shared" si="1"/>
        <v>#NUM!</v>
      </c>
    </row>
    <row r="121" spans="1:22" x14ac:dyDescent="0.3">
      <c r="A121" s="2" t="s">
        <v>36</v>
      </c>
      <c r="B121" s="21"/>
      <c r="C121" s="21"/>
      <c r="D121" s="21"/>
      <c r="E121" s="21">
        <v>835.96995139195747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32">
        <v>835.96995139195747</v>
      </c>
      <c r="V121" s="30" t="e">
        <f t="shared" si="1"/>
        <v>#NUM!</v>
      </c>
    </row>
    <row r="122" spans="1:22" x14ac:dyDescent="0.3">
      <c r="A122" s="2" t="s">
        <v>75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>
        <v>835.29411764705878</v>
      </c>
      <c r="M122" s="21"/>
      <c r="N122" s="21"/>
      <c r="O122" s="21"/>
      <c r="P122" s="21"/>
      <c r="Q122" s="21"/>
      <c r="R122" s="21"/>
      <c r="S122" s="21"/>
      <c r="T122" s="21"/>
      <c r="U122" s="32">
        <v>835.29411764705878</v>
      </c>
      <c r="V122" s="30" t="e">
        <f t="shared" si="1"/>
        <v>#NUM!</v>
      </c>
    </row>
    <row r="123" spans="1:22" x14ac:dyDescent="0.3">
      <c r="A123" s="2" t="s">
        <v>195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>
        <v>820.38834951456306</v>
      </c>
      <c r="Q123" s="21"/>
      <c r="R123" s="21"/>
      <c r="S123" s="21"/>
      <c r="T123" s="21"/>
      <c r="U123" s="21">
        <v>820.38834951456306</v>
      </c>
      <c r="V123" s="30" t="e">
        <f t="shared" si="1"/>
        <v>#NUM!</v>
      </c>
    </row>
    <row r="124" spans="1:22" x14ac:dyDescent="0.3">
      <c r="A124" s="2" t="s">
        <v>193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>
        <v>812.49999999999989</v>
      </c>
      <c r="Q124" s="21"/>
      <c r="R124" s="21"/>
      <c r="S124" s="21"/>
      <c r="T124" s="21"/>
      <c r="U124" s="21">
        <v>812.49999999999989</v>
      </c>
      <c r="V124" s="30" t="e">
        <f t="shared" si="1"/>
        <v>#NUM!</v>
      </c>
    </row>
    <row r="125" spans="1:22" x14ac:dyDescent="0.3">
      <c r="A125" s="2" t="s">
        <v>116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>
        <v>800.5910602142593</v>
      </c>
      <c r="R125" s="21"/>
      <c r="S125" s="21"/>
      <c r="T125" s="21"/>
      <c r="U125" s="32">
        <v>800.5910602142593</v>
      </c>
      <c r="V125" s="30" t="e">
        <f t="shared" si="1"/>
        <v>#NUM!</v>
      </c>
    </row>
    <row r="126" spans="1:22" x14ac:dyDescent="0.3">
      <c r="A126" s="2" t="s">
        <v>120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>
        <v>795.73901464713697</v>
      </c>
      <c r="L126" s="21"/>
      <c r="M126" s="21"/>
      <c r="N126" s="21"/>
      <c r="O126" s="21"/>
      <c r="P126" s="21"/>
      <c r="Q126" s="21"/>
      <c r="R126" s="21"/>
      <c r="S126" s="21"/>
      <c r="T126" s="21"/>
      <c r="U126" s="32">
        <v>795.73901464713697</v>
      </c>
      <c r="V126" s="30" t="e">
        <f t="shared" si="1"/>
        <v>#NUM!</v>
      </c>
    </row>
    <row r="127" spans="1:22" x14ac:dyDescent="0.3">
      <c r="A127" s="2" t="s">
        <v>194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>
        <v>795.29411764705867</v>
      </c>
      <c r="Q127" s="21"/>
      <c r="R127" s="21"/>
      <c r="S127" s="21"/>
      <c r="T127" s="21"/>
      <c r="U127" s="21">
        <v>795.29411764705867</v>
      </c>
      <c r="V127" s="30" t="e">
        <f t="shared" si="1"/>
        <v>#NUM!</v>
      </c>
    </row>
    <row r="128" spans="1:22" x14ac:dyDescent="0.3">
      <c r="A128" s="2" t="s">
        <v>135</v>
      </c>
      <c r="B128" s="21"/>
      <c r="C128" s="21"/>
      <c r="D128" s="21">
        <v>787.87878787878788</v>
      </c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32">
        <v>787.87878787878788</v>
      </c>
      <c r="V128" s="30" t="e">
        <f t="shared" si="1"/>
        <v>#NUM!</v>
      </c>
    </row>
    <row r="129" spans="1:22" x14ac:dyDescent="0.3">
      <c r="A129" s="2" t="s">
        <v>133</v>
      </c>
      <c r="B129" s="21"/>
      <c r="C129" s="21"/>
      <c r="D129" s="21">
        <v>787.87878787878788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>
        <v>0</v>
      </c>
      <c r="P129" s="21"/>
      <c r="Q129" s="21"/>
      <c r="R129" s="21"/>
      <c r="S129" s="21"/>
      <c r="T129" s="21"/>
      <c r="U129" s="32">
        <v>787.87878787878788</v>
      </c>
      <c r="V129" s="30" t="e">
        <f t="shared" si="1"/>
        <v>#NUM!</v>
      </c>
    </row>
    <row r="130" spans="1:22" x14ac:dyDescent="0.3">
      <c r="A130" s="2" t="s">
        <v>44</v>
      </c>
      <c r="B130" s="21"/>
      <c r="C130" s="21"/>
      <c r="D130" s="21"/>
      <c r="E130" s="21">
        <v>784.97925311203335</v>
      </c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32">
        <v>784.97925311203335</v>
      </c>
      <c r="V130" s="30" t="e">
        <f t="shared" si="1"/>
        <v>#NUM!</v>
      </c>
    </row>
    <row r="131" spans="1:22" x14ac:dyDescent="0.3">
      <c r="A131" s="2" t="s">
        <v>70</v>
      </c>
      <c r="B131" s="21"/>
      <c r="C131" s="21"/>
      <c r="D131" s="21"/>
      <c r="E131" s="21"/>
      <c r="F131" s="21"/>
      <c r="G131" s="21"/>
      <c r="H131" s="21"/>
      <c r="I131" s="21"/>
      <c r="J131" s="21">
        <v>777.15264187866944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32">
        <v>777.15264187866944</v>
      </c>
      <c r="V131" s="30" t="e">
        <f t="shared" si="1"/>
        <v>#NUM!</v>
      </c>
    </row>
    <row r="132" spans="1:22" x14ac:dyDescent="0.3">
      <c r="A132" s="2" t="s">
        <v>190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>
        <v>777.01149425287338</v>
      </c>
      <c r="Q132" s="21"/>
      <c r="R132" s="21"/>
      <c r="S132" s="21"/>
      <c r="T132" s="21"/>
      <c r="U132" s="21">
        <v>777.01149425287338</v>
      </c>
      <c r="V132" s="30" t="e">
        <f t="shared" si="1"/>
        <v>#NUM!</v>
      </c>
    </row>
    <row r="133" spans="1:22" x14ac:dyDescent="0.3">
      <c r="A133" s="2" t="s">
        <v>76</v>
      </c>
      <c r="B133" s="21"/>
      <c r="C133" s="21">
        <v>775.93750000000011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32">
        <v>775.93750000000011</v>
      </c>
      <c r="V133" s="30" t="e">
        <f t="shared" si="1"/>
        <v>#NUM!</v>
      </c>
    </row>
    <row r="134" spans="1:22" x14ac:dyDescent="0.3">
      <c r="A134" s="2" t="s">
        <v>93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>
        <v>769.87951807228922</v>
      </c>
      <c r="M134" s="21"/>
      <c r="N134" s="21"/>
      <c r="O134" s="21"/>
      <c r="P134" s="21"/>
      <c r="Q134" s="21"/>
      <c r="R134" s="21"/>
      <c r="S134" s="21"/>
      <c r="T134" s="21"/>
      <c r="U134" s="32">
        <v>769.87951807228922</v>
      </c>
      <c r="V134" s="30" t="e">
        <f t="shared" ref="V134:V191" si="2">LARGE(B134:T134,1)+LARGE(B134:T134,2)+LARGE(B134:T134,3)+LARGE(B134:T134,4)</f>
        <v>#NUM!</v>
      </c>
    </row>
    <row r="135" spans="1:22" x14ac:dyDescent="0.3">
      <c r="A135" s="2" t="s">
        <v>197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>
        <v>761.2612612612611</v>
      </c>
      <c r="Q135" s="21"/>
      <c r="R135" s="21"/>
      <c r="S135" s="21"/>
      <c r="T135" s="21"/>
      <c r="U135" s="21">
        <v>761.2612612612611</v>
      </c>
      <c r="V135" s="30" t="e">
        <f t="shared" si="2"/>
        <v>#NUM!</v>
      </c>
    </row>
    <row r="136" spans="1:22" x14ac:dyDescent="0.3">
      <c r="A136" s="2" t="s">
        <v>48</v>
      </c>
      <c r="B136" s="21"/>
      <c r="C136" s="21"/>
      <c r="D136" s="21"/>
      <c r="E136" s="21">
        <v>746.86142913541244</v>
      </c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32">
        <v>746.86142913541244</v>
      </c>
      <c r="V136" s="30" t="e">
        <f t="shared" si="2"/>
        <v>#NUM!</v>
      </c>
    </row>
    <row r="137" spans="1:22" x14ac:dyDescent="0.3">
      <c r="A137" s="2" t="s">
        <v>121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>
        <v>744.6728971962616</v>
      </c>
      <c r="L137" s="21"/>
      <c r="M137" s="21"/>
      <c r="N137" s="21"/>
      <c r="O137" s="21">
        <v>0</v>
      </c>
      <c r="P137" s="21"/>
      <c r="Q137" s="21"/>
      <c r="R137" s="21"/>
      <c r="S137" s="21"/>
      <c r="T137" s="21"/>
      <c r="U137" s="32">
        <v>744.6728971962616</v>
      </c>
      <c r="V137" s="30" t="e">
        <f t="shared" si="2"/>
        <v>#NUM!</v>
      </c>
    </row>
    <row r="138" spans="1:22" x14ac:dyDescent="0.3">
      <c r="A138" s="2" t="s">
        <v>105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>
        <v>739.53986458477266</v>
      </c>
      <c r="N138" s="21"/>
      <c r="O138" s="21"/>
      <c r="P138" s="21"/>
      <c r="Q138" s="21"/>
      <c r="R138" s="21">
        <v>0</v>
      </c>
      <c r="S138" s="21"/>
      <c r="T138" s="21"/>
      <c r="U138" s="32">
        <v>739.53986458477266</v>
      </c>
      <c r="V138" s="30" t="e">
        <f t="shared" si="2"/>
        <v>#NUM!</v>
      </c>
    </row>
    <row r="139" spans="1:22" x14ac:dyDescent="0.3">
      <c r="A139" s="2" t="s">
        <v>191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>
        <v>737.99126637554593</v>
      </c>
      <c r="Q139" s="21"/>
      <c r="R139" s="21"/>
      <c r="S139" s="21"/>
      <c r="T139" s="21"/>
      <c r="U139" s="21">
        <v>737.99126637554593</v>
      </c>
      <c r="V139" s="30" t="e">
        <f t="shared" si="2"/>
        <v>#NUM!</v>
      </c>
    </row>
    <row r="140" spans="1:22" x14ac:dyDescent="0.3">
      <c r="A140" s="2" t="s">
        <v>156</v>
      </c>
      <c r="B140" s="21"/>
      <c r="C140" s="21"/>
      <c r="D140" s="21"/>
      <c r="E140" s="21"/>
      <c r="F140" s="21"/>
      <c r="G140" s="21"/>
      <c r="H140" s="21">
        <v>736.96589572716584</v>
      </c>
      <c r="I140" s="21"/>
      <c r="J140" s="21"/>
      <c r="K140" s="21"/>
      <c r="L140" s="21"/>
      <c r="M140" s="21"/>
      <c r="N140" s="21"/>
      <c r="O140" s="21">
        <v>0</v>
      </c>
      <c r="P140" s="21"/>
      <c r="Q140" s="21"/>
      <c r="R140" s="21"/>
      <c r="S140" s="21"/>
      <c r="T140" s="21"/>
      <c r="U140" s="32">
        <v>736.96589572716584</v>
      </c>
      <c r="V140" s="30" t="e">
        <f t="shared" si="2"/>
        <v>#NUM!</v>
      </c>
    </row>
    <row r="141" spans="1:22" x14ac:dyDescent="0.3">
      <c r="A141" s="2" t="s">
        <v>108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>
        <v>711.71539562461646</v>
      </c>
      <c r="N141" s="21"/>
      <c r="O141" s="21">
        <v>0</v>
      </c>
      <c r="P141" s="21"/>
      <c r="Q141" s="21"/>
      <c r="R141" s="21">
        <v>0</v>
      </c>
      <c r="S141" s="21"/>
      <c r="T141" s="21"/>
      <c r="U141" s="32">
        <v>711.71539562461646</v>
      </c>
      <c r="V141" s="30" t="e">
        <f t="shared" si="2"/>
        <v>#NUM!</v>
      </c>
    </row>
    <row r="142" spans="1:22" x14ac:dyDescent="0.3">
      <c r="A142" s="2" t="s">
        <v>109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>
        <v>711.71539562461646</v>
      </c>
      <c r="N142" s="21"/>
      <c r="O142" s="21">
        <v>0</v>
      </c>
      <c r="P142" s="21"/>
      <c r="Q142" s="21"/>
      <c r="R142" s="21"/>
      <c r="S142" s="21"/>
      <c r="T142" s="21"/>
      <c r="U142" s="32">
        <v>711.71539562461646</v>
      </c>
      <c r="V142" s="30" t="e">
        <f t="shared" si="2"/>
        <v>#NUM!</v>
      </c>
    </row>
    <row r="143" spans="1:22" x14ac:dyDescent="0.3">
      <c r="A143" s="2" t="s">
        <v>145</v>
      </c>
      <c r="B143" s="21"/>
      <c r="C143" s="21"/>
      <c r="D143" s="21">
        <v>707.07070707070704</v>
      </c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>
        <v>0</v>
      </c>
      <c r="P143" s="21"/>
      <c r="Q143" s="21"/>
      <c r="R143" s="21"/>
      <c r="S143" s="21"/>
      <c r="T143" s="21"/>
      <c r="U143" s="32">
        <v>707.07070707070704</v>
      </c>
      <c r="V143" s="30" t="e">
        <f t="shared" si="2"/>
        <v>#NUM!</v>
      </c>
    </row>
    <row r="144" spans="1:22" x14ac:dyDescent="0.3">
      <c r="A144" s="2" t="s">
        <v>164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>
        <v>0</v>
      </c>
      <c r="P144" s="21">
        <v>704.16666666666663</v>
      </c>
      <c r="Q144" s="21"/>
      <c r="R144" s="21"/>
      <c r="S144" s="21"/>
      <c r="T144" s="21"/>
      <c r="U144" s="32">
        <v>704.16666666666663</v>
      </c>
      <c r="V144" s="30" t="e">
        <f t="shared" si="2"/>
        <v>#NUM!</v>
      </c>
    </row>
    <row r="145" spans="1:22" x14ac:dyDescent="0.3">
      <c r="A145" s="2" t="s">
        <v>220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>
        <v>678.98734177215192</v>
      </c>
      <c r="T145" s="21"/>
      <c r="U145" s="21">
        <v>678.98734177215192</v>
      </c>
      <c r="V145" s="30" t="e">
        <f t="shared" si="2"/>
        <v>#NUM!</v>
      </c>
    </row>
    <row r="146" spans="1:22" x14ac:dyDescent="0.3">
      <c r="A146" s="2" t="s">
        <v>137</v>
      </c>
      <c r="B146" s="21"/>
      <c r="C146" s="21"/>
      <c r="D146" s="21">
        <v>671.71717171717171</v>
      </c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32">
        <v>671.71717171717171</v>
      </c>
      <c r="V146" s="30" t="e">
        <f t="shared" si="2"/>
        <v>#NUM!</v>
      </c>
    </row>
    <row r="147" spans="1:22" x14ac:dyDescent="0.3">
      <c r="A147" s="2" t="s">
        <v>55</v>
      </c>
      <c r="B147" s="21"/>
      <c r="C147" s="21"/>
      <c r="D147" s="21"/>
      <c r="E147" s="21">
        <v>670.6132577100318</v>
      </c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32">
        <v>670.6132577100318</v>
      </c>
      <c r="V147" s="30" t="e">
        <f t="shared" si="2"/>
        <v>#NUM!</v>
      </c>
    </row>
    <row r="148" spans="1:22" x14ac:dyDescent="0.3">
      <c r="A148" s="2" t="s">
        <v>192</v>
      </c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>
        <v>669.30693069306938</v>
      </c>
      <c r="Q148" s="21"/>
      <c r="R148" s="21"/>
      <c r="S148" s="21"/>
      <c r="T148" s="21"/>
      <c r="U148" s="21">
        <v>669.30693069306938</v>
      </c>
      <c r="V148" s="30" t="e">
        <f t="shared" si="2"/>
        <v>#NUM!</v>
      </c>
    </row>
    <row r="149" spans="1:22" x14ac:dyDescent="0.3">
      <c r="A149" s="2" t="s">
        <v>132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>
        <v>667.05584744113639</v>
      </c>
      <c r="L149" s="21"/>
      <c r="M149" s="21"/>
      <c r="N149" s="21"/>
      <c r="O149" s="21"/>
      <c r="P149" s="21"/>
      <c r="Q149" s="21"/>
      <c r="R149" s="21"/>
      <c r="S149" s="21"/>
      <c r="T149" s="21"/>
      <c r="U149" s="32">
        <v>667.05584744113639</v>
      </c>
      <c r="V149" s="30" t="e">
        <f t="shared" si="2"/>
        <v>#NUM!</v>
      </c>
    </row>
    <row r="150" spans="1:22" x14ac:dyDescent="0.3">
      <c r="A150" s="2" t="s">
        <v>125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>
        <v>659.96686913307565</v>
      </c>
      <c r="L150" s="21"/>
      <c r="M150" s="21"/>
      <c r="N150" s="21"/>
      <c r="O150" s="21"/>
      <c r="P150" s="21"/>
      <c r="Q150" s="21"/>
      <c r="R150" s="21"/>
      <c r="S150" s="21"/>
      <c r="T150" s="21"/>
      <c r="U150" s="32">
        <v>659.96686913307565</v>
      </c>
      <c r="V150" s="30" t="e">
        <f t="shared" si="2"/>
        <v>#NUM!</v>
      </c>
    </row>
    <row r="151" spans="1:22" x14ac:dyDescent="0.3">
      <c r="A151" s="2" t="s">
        <v>124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>
        <v>659.96686913307565</v>
      </c>
      <c r="L151" s="21"/>
      <c r="M151" s="21"/>
      <c r="N151" s="21"/>
      <c r="O151" s="21"/>
      <c r="P151" s="21"/>
      <c r="Q151" s="21"/>
      <c r="R151" s="21"/>
      <c r="S151" s="21"/>
      <c r="T151" s="21"/>
      <c r="U151" s="32">
        <v>659.96686913307565</v>
      </c>
      <c r="V151" s="30" t="e">
        <f t="shared" si="2"/>
        <v>#NUM!</v>
      </c>
    </row>
    <row r="152" spans="1:22" x14ac:dyDescent="0.3">
      <c r="A152" s="2" t="s">
        <v>202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>
        <v>653.77176015473879</v>
      </c>
      <c r="Q152" s="21"/>
      <c r="R152" s="21"/>
      <c r="S152" s="21"/>
      <c r="T152" s="21"/>
      <c r="U152" s="21">
        <v>653.77176015473879</v>
      </c>
      <c r="V152" s="30" t="e">
        <f t="shared" si="2"/>
        <v>#NUM!</v>
      </c>
    </row>
    <row r="153" spans="1:22" x14ac:dyDescent="0.3">
      <c r="A153" s="2" t="s">
        <v>57</v>
      </c>
      <c r="B153" s="21"/>
      <c r="C153" s="21"/>
      <c r="D153" s="21"/>
      <c r="E153" s="21">
        <v>643.68832936372905</v>
      </c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32">
        <v>643.68832936372905</v>
      </c>
      <c r="V153" s="30" t="e">
        <f t="shared" si="2"/>
        <v>#NUM!</v>
      </c>
    </row>
    <row r="154" spans="1:22" x14ac:dyDescent="0.3">
      <c r="A154" s="2" t="s">
        <v>126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>
        <v>632.71889400921657</v>
      </c>
      <c r="M154" s="21"/>
      <c r="N154" s="21"/>
      <c r="O154" s="21"/>
      <c r="P154" s="21"/>
      <c r="Q154" s="21"/>
      <c r="R154" s="21"/>
      <c r="S154" s="21"/>
      <c r="T154" s="21"/>
      <c r="U154" s="32">
        <v>632.71889400921657</v>
      </c>
      <c r="V154" s="30" t="e">
        <f t="shared" si="2"/>
        <v>#NUM!</v>
      </c>
    </row>
    <row r="155" spans="1:22" x14ac:dyDescent="0.3">
      <c r="A155" s="2" t="s">
        <v>99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>
        <v>622.0353982300885</v>
      </c>
      <c r="M155" s="21"/>
      <c r="N155" s="21"/>
      <c r="O155" s="21"/>
      <c r="P155" s="21"/>
      <c r="Q155" s="21"/>
      <c r="R155" s="21">
        <v>0</v>
      </c>
      <c r="S155" s="21"/>
      <c r="T155" s="21"/>
      <c r="U155" s="32">
        <v>622.0353982300885</v>
      </c>
      <c r="V155" s="30" t="e">
        <f t="shared" si="2"/>
        <v>#NUM!</v>
      </c>
    </row>
    <row r="156" spans="1:22" x14ac:dyDescent="0.3">
      <c r="A156" s="2" t="s">
        <v>7</v>
      </c>
      <c r="B156" s="21"/>
      <c r="C156" s="21"/>
      <c r="D156" s="21"/>
      <c r="E156" s="21">
        <v>616.35220125786168</v>
      </c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32">
        <v>616.35220125786168</v>
      </c>
      <c r="V156" s="30" t="e">
        <f t="shared" si="2"/>
        <v>#NUM!</v>
      </c>
    </row>
    <row r="157" spans="1:22" x14ac:dyDescent="0.3">
      <c r="A157" s="2" t="s">
        <v>8</v>
      </c>
      <c r="B157" s="21"/>
      <c r="C157" s="21"/>
      <c r="D157" s="21"/>
      <c r="E157" s="21">
        <v>610.11673151750972</v>
      </c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32">
        <v>610.11673151750972</v>
      </c>
      <c r="V157" s="30" t="e">
        <f t="shared" si="2"/>
        <v>#NUM!</v>
      </c>
    </row>
    <row r="158" spans="1:22" x14ac:dyDescent="0.3">
      <c r="A158" s="2" t="s">
        <v>11</v>
      </c>
      <c r="B158" s="21"/>
      <c r="C158" s="21"/>
      <c r="D158" s="21"/>
      <c r="E158" s="21">
        <v>589.91723100075239</v>
      </c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32">
        <v>589.91723100075239</v>
      </c>
      <c r="V158" s="30" t="e">
        <f t="shared" si="2"/>
        <v>#NUM!</v>
      </c>
    </row>
    <row r="159" spans="1:22" x14ac:dyDescent="0.3">
      <c r="A159" s="2" t="s">
        <v>59</v>
      </c>
      <c r="B159" s="21"/>
      <c r="C159" s="21"/>
      <c r="D159" s="21"/>
      <c r="E159" s="21">
        <v>586.60465116279067</v>
      </c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32">
        <v>586.60465116279067</v>
      </c>
      <c r="V159" s="30" t="e">
        <f t="shared" si="2"/>
        <v>#NUM!</v>
      </c>
    </row>
    <row r="160" spans="1:22" x14ac:dyDescent="0.3">
      <c r="A160" s="2" t="s">
        <v>127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>
        <v>576.58792650918633</v>
      </c>
      <c r="M160" s="21"/>
      <c r="N160" s="21"/>
      <c r="O160" s="21"/>
      <c r="P160" s="21"/>
      <c r="Q160" s="21"/>
      <c r="R160" s="21"/>
      <c r="S160" s="21"/>
      <c r="T160" s="21"/>
      <c r="U160" s="32">
        <v>576.58792650918633</v>
      </c>
      <c r="V160" s="30" t="e">
        <f t="shared" si="2"/>
        <v>#NUM!</v>
      </c>
    </row>
    <row r="161" spans="1:22" x14ac:dyDescent="0.3">
      <c r="A161" s="2" t="s">
        <v>12</v>
      </c>
      <c r="B161" s="21"/>
      <c r="C161" s="21"/>
      <c r="D161" s="21"/>
      <c r="E161" s="21">
        <v>571.42857142857144</v>
      </c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32">
        <v>571.42857142857144</v>
      </c>
      <c r="V161" s="30" t="e">
        <f t="shared" si="2"/>
        <v>#NUM!</v>
      </c>
    </row>
    <row r="162" spans="1:22" x14ac:dyDescent="0.3">
      <c r="A162" s="2" t="s">
        <v>215</v>
      </c>
      <c r="B162" s="21"/>
      <c r="C162" s="21"/>
      <c r="D162" s="21"/>
      <c r="E162" s="21"/>
      <c r="F162" s="21">
        <v>567.74858320453382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>
        <v>567.74858320453382</v>
      </c>
      <c r="V162" s="30" t="e">
        <f t="shared" si="2"/>
        <v>#NUM!</v>
      </c>
    </row>
    <row r="163" spans="1:22" x14ac:dyDescent="0.3">
      <c r="A163" s="2" t="s">
        <v>196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>
        <v>563.33333333333337</v>
      </c>
      <c r="Q163" s="21"/>
      <c r="R163" s="21"/>
      <c r="S163" s="21"/>
      <c r="T163" s="21"/>
      <c r="U163" s="21">
        <v>563.33333333333337</v>
      </c>
      <c r="V163" s="30" t="e">
        <f t="shared" si="2"/>
        <v>#NUM!</v>
      </c>
    </row>
    <row r="164" spans="1:22" x14ac:dyDescent="0.3">
      <c r="A164" s="2" t="s">
        <v>16</v>
      </c>
      <c r="B164" s="21"/>
      <c r="C164" s="21"/>
      <c r="D164" s="21"/>
      <c r="E164" s="21">
        <v>550.94869992972599</v>
      </c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32">
        <v>550.94869992972599</v>
      </c>
      <c r="V164" s="30" t="e">
        <f t="shared" si="2"/>
        <v>#NUM!</v>
      </c>
    </row>
    <row r="165" spans="1:22" x14ac:dyDescent="0.3">
      <c r="A165" s="2" t="s">
        <v>128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>
        <v>487.74422735346354</v>
      </c>
      <c r="M165" s="21"/>
      <c r="N165" s="21"/>
      <c r="O165" s="21"/>
      <c r="P165" s="21"/>
      <c r="Q165" s="21"/>
      <c r="R165" s="21"/>
      <c r="S165" s="21"/>
      <c r="T165" s="21"/>
      <c r="U165" s="32">
        <v>487.74422735346354</v>
      </c>
      <c r="V165" s="30" t="e">
        <f t="shared" si="2"/>
        <v>#NUM!</v>
      </c>
    </row>
    <row r="166" spans="1:22" x14ac:dyDescent="0.3">
      <c r="A166" s="2" t="s">
        <v>160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>
        <v>0</v>
      </c>
      <c r="P166" s="21"/>
      <c r="Q166" s="21"/>
      <c r="R166" s="21"/>
      <c r="S166" s="21"/>
      <c r="T166" s="21"/>
      <c r="U166" s="32">
        <v>0</v>
      </c>
      <c r="V166" s="30" t="e">
        <f t="shared" si="2"/>
        <v>#NUM!</v>
      </c>
    </row>
    <row r="167" spans="1:22" x14ac:dyDescent="0.3">
      <c r="A167" s="2" t="s">
        <v>159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>
        <v>0</v>
      </c>
      <c r="P167" s="21"/>
      <c r="Q167" s="21"/>
      <c r="R167" s="21"/>
      <c r="S167" s="21"/>
      <c r="T167" s="21"/>
      <c r="U167" s="32">
        <v>0</v>
      </c>
      <c r="V167" s="30" t="e">
        <f t="shared" si="2"/>
        <v>#NUM!</v>
      </c>
    </row>
    <row r="168" spans="1:22" x14ac:dyDescent="0.3">
      <c r="A168" s="2" t="s">
        <v>225</v>
      </c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>
        <v>0</v>
      </c>
      <c r="S168" s="21"/>
      <c r="T168" s="21"/>
      <c r="U168" s="21">
        <v>0</v>
      </c>
      <c r="V168" s="30" t="e">
        <f t="shared" si="2"/>
        <v>#NUM!</v>
      </c>
    </row>
    <row r="169" spans="1:22" x14ac:dyDescent="0.3">
      <c r="A169" s="2" t="s">
        <v>169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>
        <v>0</v>
      </c>
      <c r="P169" s="21"/>
      <c r="Q169" s="21"/>
      <c r="R169" s="21"/>
      <c r="S169" s="21"/>
      <c r="T169" s="21"/>
      <c r="U169" s="32">
        <v>0</v>
      </c>
      <c r="V169" s="30" t="e">
        <f t="shared" si="2"/>
        <v>#NUM!</v>
      </c>
    </row>
    <row r="170" spans="1:22" x14ac:dyDescent="0.3">
      <c r="A170" s="2" t="s">
        <v>165</v>
      </c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>
        <v>0</v>
      </c>
      <c r="P170" s="21"/>
      <c r="Q170" s="21"/>
      <c r="R170" s="21"/>
      <c r="S170" s="21"/>
      <c r="T170" s="21"/>
      <c r="U170" s="32">
        <v>0</v>
      </c>
      <c r="V170" s="30" t="e">
        <f t="shared" si="2"/>
        <v>#NUM!</v>
      </c>
    </row>
    <row r="171" spans="1:22" x14ac:dyDescent="0.3">
      <c r="A171" s="2" t="s">
        <v>158</v>
      </c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>
        <v>0</v>
      </c>
      <c r="P171" s="21"/>
      <c r="Q171" s="21"/>
      <c r="R171" s="21"/>
      <c r="S171" s="21"/>
      <c r="T171" s="21"/>
      <c r="U171" s="32">
        <v>0</v>
      </c>
      <c r="V171" s="30" t="e">
        <f t="shared" si="2"/>
        <v>#NUM!</v>
      </c>
    </row>
    <row r="172" spans="1:22" x14ac:dyDescent="0.3">
      <c r="A172" s="2" t="s">
        <v>223</v>
      </c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>
        <v>0</v>
      </c>
      <c r="S172" s="21"/>
      <c r="T172" s="21"/>
      <c r="U172" s="21">
        <v>0</v>
      </c>
      <c r="V172" s="30" t="e">
        <f t="shared" si="2"/>
        <v>#NUM!</v>
      </c>
    </row>
    <row r="173" spans="1:22" x14ac:dyDescent="0.3">
      <c r="A173" s="2" t="s">
        <v>226</v>
      </c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>
        <v>0</v>
      </c>
      <c r="S173" s="21"/>
      <c r="T173" s="21"/>
      <c r="U173" s="21">
        <v>0</v>
      </c>
      <c r="V173" s="30" t="e">
        <f t="shared" si="2"/>
        <v>#NUM!</v>
      </c>
    </row>
    <row r="174" spans="1:22" x14ac:dyDescent="0.3">
      <c r="A174" s="2" t="s">
        <v>168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>
        <v>0</v>
      </c>
      <c r="P174" s="21"/>
      <c r="Q174" s="21"/>
      <c r="R174" s="21"/>
      <c r="S174" s="21"/>
      <c r="T174" s="21"/>
      <c r="U174" s="32">
        <v>0</v>
      </c>
      <c r="V174" s="30" t="e">
        <f t="shared" si="2"/>
        <v>#NUM!</v>
      </c>
    </row>
    <row r="175" spans="1:22" x14ac:dyDescent="0.3">
      <c r="A175" s="2" t="s">
        <v>172</v>
      </c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>
        <v>0</v>
      </c>
      <c r="P175" s="21"/>
      <c r="Q175" s="21"/>
      <c r="R175" s="21"/>
      <c r="S175" s="21"/>
      <c r="T175" s="21"/>
      <c r="U175" s="32">
        <v>0</v>
      </c>
      <c r="V175" s="30" t="e">
        <f t="shared" si="2"/>
        <v>#NUM!</v>
      </c>
    </row>
    <row r="176" spans="1:22" x14ac:dyDescent="0.3">
      <c r="A176" s="2" t="s">
        <v>161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>
        <v>0</v>
      </c>
      <c r="P176" s="21"/>
      <c r="Q176" s="21"/>
      <c r="R176" s="21"/>
      <c r="S176" s="21"/>
      <c r="T176" s="21"/>
      <c r="U176" s="32">
        <v>0</v>
      </c>
      <c r="V176" s="30" t="e">
        <f t="shared" si="2"/>
        <v>#NUM!</v>
      </c>
    </row>
    <row r="177" spans="1:22" x14ac:dyDescent="0.3">
      <c r="A177" s="2" t="s">
        <v>171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>
        <v>0</v>
      </c>
      <c r="P177" s="21"/>
      <c r="Q177" s="21"/>
      <c r="R177" s="21"/>
      <c r="S177" s="21"/>
      <c r="T177" s="21"/>
      <c r="U177" s="32">
        <v>0</v>
      </c>
      <c r="V177" s="30" t="e">
        <f t="shared" si="2"/>
        <v>#NUM!</v>
      </c>
    </row>
    <row r="178" spans="1:22" x14ac:dyDescent="0.3">
      <c r="A178" s="2" t="s">
        <v>162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>
        <v>0</v>
      </c>
      <c r="P178" s="21"/>
      <c r="Q178" s="21"/>
      <c r="R178" s="21"/>
      <c r="S178" s="21"/>
      <c r="T178" s="21"/>
      <c r="U178" s="32">
        <v>0</v>
      </c>
      <c r="V178" s="30" t="e">
        <f t="shared" si="2"/>
        <v>#NUM!</v>
      </c>
    </row>
    <row r="179" spans="1:22" x14ac:dyDescent="0.3">
      <c r="A179" s="2" t="s">
        <v>177</v>
      </c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>
        <v>0</v>
      </c>
      <c r="P179" s="21"/>
      <c r="Q179" s="21"/>
      <c r="R179" s="21"/>
      <c r="S179" s="21"/>
      <c r="T179" s="21"/>
      <c r="U179" s="32">
        <v>0</v>
      </c>
      <c r="V179" s="30" t="e">
        <f t="shared" si="2"/>
        <v>#NUM!</v>
      </c>
    </row>
    <row r="180" spans="1:22" x14ac:dyDescent="0.3">
      <c r="A180" s="2" t="s">
        <v>173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>
        <v>0</v>
      </c>
      <c r="P180" s="21"/>
      <c r="Q180" s="21"/>
      <c r="R180" s="21"/>
      <c r="S180" s="21"/>
      <c r="T180" s="21"/>
      <c r="U180" s="32">
        <v>0</v>
      </c>
      <c r="V180" s="30" t="e">
        <f t="shared" si="2"/>
        <v>#NUM!</v>
      </c>
    </row>
    <row r="181" spans="1:22" x14ac:dyDescent="0.3">
      <c r="A181" s="2" t="s">
        <v>170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>
        <v>0</v>
      </c>
      <c r="P181" s="21"/>
      <c r="Q181" s="21"/>
      <c r="R181" s="21"/>
      <c r="S181" s="21"/>
      <c r="T181" s="21"/>
      <c r="U181" s="32">
        <v>0</v>
      </c>
      <c r="V181" s="30" t="e">
        <f t="shared" si="2"/>
        <v>#NUM!</v>
      </c>
    </row>
    <row r="182" spans="1:22" x14ac:dyDescent="0.3">
      <c r="A182" s="2" t="s">
        <v>222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>
        <v>0</v>
      </c>
      <c r="S182" s="21"/>
      <c r="T182" s="21"/>
      <c r="U182" s="21">
        <v>0</v>
      </c>
      <c r="V182" s="30" t="e">
        <f t="shared" si="2"/>
        <v>#NUM!</v>
      </c>
    </row>
    <row r="183" spans="1:22" x14ac:dyDescent="0.3">
      <c r="A183" s="2" t="s">
        <v>163</v>
      </c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>
        <v>0</v>
      </c>
      <c r="P183" s="21"/>
      <c r="Q183" s="21"/>
      <c r="R183" s="21"/>
      <c r="S183" s="21"/>
      <c r="T183" s="21"/>
      <c r="U183" s="32">
        <v>0</v>
      </c>
      <c r="V183" s="30" t="e">
        <f t="shared" si="2"/>
        <v>#NUM!</v>
      </c>
    </row>
    <row r="184" spans="1:22" x14ac:dyDescent="0.3">
      <c r="A184" s="2" t="s">
        <v>224</v>
      </c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>
        <v>0</v>
      </c>
      <c r="S184" s="21"/>
      <c r="T184" s="21"/>
      <c r="U184" s="21">
        <v>0</v>
      </c>
      <c r="V184" s="30" t="e">
        <f t="shared" si="2"/>
        <v>#NUM!</v>
      </c>
    </row>
    <row r="185" spans="1:22" x14ac:dyDescent="0.3">
      <c r="A185" s="2" t="s">
        <v>157</v>
      </c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>
        <v>0</v>
      </c>
      <c r="P185" s="21"/>
      <c r="Q185" s="21"/>
      <c r="R185" s="21"/>
      <c r="S185" s="21"/>
      <c r="T185" s="21"/>
      <c r="U185" s="32">
        <v>0</v>
      </c>
      <c r="V185" s="30" t="e">
        <f t="shared" si="2"/>
        <v>#NUM!</v>
      </c>
    </row>
    <row r="186" spans="1:22" x14ac:dyDescent="0.3">
      <c r="A186" s="2" t="s">
        <v>227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>
        <v>0</v>
      </c>
      <c r="S186" s="21"/>
      <c r="T186" s="21"/>
      <c r="U186" s="21">
        <v>0</v>
      </c>
      <c r="V186" s="30" t="e">
        <f t="shared" si="2"/>
        <v>#NUM!</v>
      </c>
    </row>
    <row r="187" spans="1:22" x14ac:dyDescent="0.3">
      <c r="A187" s="2" t="s">
        <v>166</v>
      </c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>
        <v>0</v>
      </c>
      <c r="P187" s="21"/>
      <c r="Q187" s="21"/>
      <c r="R187" s="21"/>
      <c r="S187" s="21"/>
      <c r="T187" s="21"/>
      <c r="U187" s="32">
        <v>0</v>
      </c>
      <c r="V187" s="30" t="e">
        <f t="shared" si="2"/>
        <v>#NUM!</v>
      </c>
    </row>
    <row r="188" spans="1:22" x14ac:dyDescent="0.3">
      <c r="A188" s="2" t="s">
        <v>155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>
        <v>0</v>
      </c>
      <c r="P188" s="21"/>
      <c r="Q188" s="21"/>
      <c r="R188" s="21"/>
      <c r="S188" s="21"/>
      <c r="T188" s="21"/>
      <c r="U188" s="32">
        <v>0</v>
      </c>
      <c r="V188" s="30" t="e">
        <f t="shared" si="2"/>
        <v>#NUM!</v>
      </c>
    </row>
    <row r="189" spans="1:22" x14ac:dyDescent="0.3">
      <c r="A189" s="2" t="s">
        <v>167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>
        <v>0</v>
      </c>
      <c r="P189" s="21"/>
      <c r="Q189" s="21"/>
      <c r="R189" s="21"/>
      <c r="S189" s="21"/>
      <c r="T189" s="21"/>
      <c r="U189" s="32">
        <v>0</v>
      </c>
      <c r="V189" s="30" t="e">
        <f t="shared" si="2"/>
        <v>#NUM!</v>
      </c>
    </row>
    <row r="190" spans="1:22" x14ac:dyDescent="0.3">
      <c r="A190" s="2" t="s">
        <v>142</v>
      </c>
      <c r="B190" s="21">
        <v>9534.6077785102188</v>
      </c>
      <c r="C190" s="21">
        <v>14472.240435155883</v>
      </c>
      <c r="D190" s="21">
        <v>12540.404040404039</v>
      </c>
      <c r="E190" s="21">
        <v>46871.709769351706</v>
      </c>
      <c r="F190" s="21">
        <v>4125.4392297647801</v>
      </c>
      <c r="G190" s="21">
        <v>16097.920518077281</v>
      </c>
      <c r="H190" s="21">
        <v>13208.051009307483</v>
      </c>
      <c r="I190" s="21">
        <v>13856.62291776351</v>
      </c>
      <c r="J190" s="21">
        <v>17888.557726714938</v>
      </c>
      <c r="K190" s="21">
        <v>29672.212153312699</v>
      </c>
      <c r="L190" s="21">
        <v>34828.752219235233</v>
      </c>
      <c r="M190" s="21">
        <v>21898.047742905663</v>
      </c>
      <c r="N190" s="21">
        <v>3723.948816216197</v>
      </c>
      <c r="O190" s="21">
        <v>0</v>
      </c>
      <c r="P190" s="21">
        <v>26308.140949774704</v>
      </c>
      <c r="Q190" s="21">
        <v>24055.978785719628</v>
      </c>
      <c r="R190" s="21">
        <v>0</v>
      </c>
      <c r="S190" s="21">
        <v>7762.5767020359435</v>
      </c>
      <c r="T190" s="21">
        <v>4633.3271826104747</v>
      </c>
      <c r="U190" s="32">
        <v>301478.53797686019</v>
      </c>
      <c r="V190" s="30">
        <f t="shared" si="2"/>
        <v>137680.81509167433</v>
      </c>
    </row>
    <row r="191" spans="1:22" x14ac:dyDescent="0.3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 s="30" t="e">
        <f t="shared" si="2"/>
        <v>#NUM!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E3DAC-9CC5-4F28-BD7C-628304DD001F}">
  <dimension ref="A1:C33"/>
  <sheetViews>
    <sheetView topLeftCell="A10" workbookViewId="0">
      <selection activeCell="B28" sqref="B28"/>
    </sheetView>
  </sheetViews>
  <sheetFormatPr baseColWidth="10" defaultRowHeight="14" x14ac:dyDescent="0.3"/>
  <cols>
    <col min="2" max="2" width="23.75" customWidth="1"/>
    <col min="3" max="3" width="9.25" style="27" customWidth="1"/>
    <col min="5" max="5" width="10"/>
  </cols>
  <sheetData>
    <row r="1" spans="1:3" x14ac:dyDescent="0.3">
      <c r="A1" t="s">
        <v>207</v>
      </c>
      <c r="B1" t="s">
        <v>205</v>
      </c>
      <c r="C1" s="27" t="s">
        <v>206</v>
      </c>
    </row>
    <row r="2" spans="1:3" x14ac:dyDescent="0.3">
      <c r="A2">
        <v>1</v>
      </c>
      <c r="B2" s="26" t="s">
        <v>81</v>
      </c>
      <c r="C2" s="28">
        <v>3.6805555555555554E-3</v>
      </c>
    </row>
    <row r="3" spans="1:3" x14ac:dyDescent="0.3">
      <c r="A3">
        <v>2</v>
      </c>
      <c r="B3" s="26" t="s">
        <v>199</v>
      </c>
      <c r="C3" s="28">
        <v>3.6921296296296298E-3</v>
      </c>
    </row>
    <row r="4" spans="1:3" x14ac:dyDescent="0.3">
      <c r="A4">
        <v>3</v>
      </c>
      <c r="B4" s="26" t="s">
        <v>82</v>
      </c>
      <c r="C4" s="28">
        <v>3.9120370370370368E-3</v>
      </c>
    </row>
    <row r="5" spans="1:3" x14ac:dyDescent="0.3">
      <c r="A5">
        <v>4</v>
      </c>
      <c r="B5" s="26" t="s">
        <v>73</v>
      </c>
      <c r="C5" s="28">
        <v>3.9120370370370368E-3</v>
      </c>
    </row>
    <row r="6" spans="1:3" x14ac:dyDescent="0.3">
      <c r="A6">
        <v>5</v>
      </c>
      <c r="B6" s="26" t="s">
        <v>103</v>
      </c>
      <c r="C6" s="28">
        <v>4.0624999999999993E-3</v>
      </c>
    </row>
    <row r="7" spans="1:3" x14ac:dyDescent="0.3">
      <c r="A7">
        <v>6</v>
      </c>
      <c r="B7" s="26" t="s">
        <v>38</v>
      </c>
      <c r="C7" s="28">
        <v>4.0624999999999993E-3</v>
      </c>
    </row>
    <row r="8" spans="1:3" x14ac:dyDescent="0.3">
      <c r="A8">
        <v>7</v>
      </c>
      <c r="B8" s="26" t="s">
        <v>200</v>
      </c>
      <c r="C8" s="28">
        <v>4.0856481481481481E-3</v>
      </c>
    </row>
    <row r="9" spans="1:3" x14ac:dyDescent="0.3">
      <c r="A9">
        <v>8</v>
      </c>
      <c r="B9" s="26" t="s">
        <v>203</v>
      </c>
      <c r="C9" s="28">
        <v>4.1203703703703706E-3</v>
      </c>
    </row>
    <row r="10" spans="1:3" x14ac:dyDescent="0.3">
      <c r="A10">
        <v>9</v>
      </c>
      <c r="B10" s="26" t="s">
        <v>37</v>
      </c>
      <c r="C10" s="28">
        <v>4.2361111111111106E-3</v>
      </c>
    </row>
    <row r="11" spans="1:3" x14ac:dyDescent="0.3">
      <c r="A11">
        <v>10</v>
      </c>
      <c r="B11" s="26" t="s">
        <v>45</v>
      </c>
      <c r="C11" s="28">
        <v>4.3981481481481484E-3</v>
      </c>
    </row>
    <row r="12" spans="1:3" x14ac:dyDescent="0.3">
      <c r="A12">
        <v>11</v>
      </c>
      <c r="B12" s="26" t="s">
        <v>122</v>
      </c>
      <c r="C12" s="28">
        <v>4.4212962962962956E-3</v>
      </c>
    </row>
    <row r="13" spans="1:3" x14ac:dyDescent="0.3">
      <c r="A13">
        <v>12</v>
      </c>
      <c r="B13" s="26" t="s">
        <v>198</v>
      </c>
      <c r="C13" s="28">
        <v>4.5138888888888893E-3</v>
      </c>
    </row>
    <row r="14" spans="1:3" x14ac:dyDescent="0.3">
      <c r="A14">
        <v>13</v>
      </c>
      <c r="B14" s="26" t="s">
        <v>94</v>
      </c>
      <c r="C14" s="28">
        <v>4.5833333333333334E-3</v>
      </c>
    </row>
    <row r="15" spans="1:3" x14ac:dyDescent="0.3">
      <c r="A15">
        <v>14</v>
      </c>
      <c r="B15" s="26" t="s">
        <v>204</v>
      </c>
      <c r="C15" s="28">
        <v>4.6643518518518518E-3</v>
      </c>
    </row>
    <row r="16" spans="1:3" x14ac:dyDescent="0.3">
      <c r="A16">
        <v>15</v>
      </c>
      <c r="B16" s="26" t="s">
        <v>52</v>
      </c>
      <c r="C16" s="28">
        <v>4.7453703703703703E-3</v>
      </c>
    </row>
    <row r="17" spans="1:3" x14ac:dyDescent="0.3">
      <c r="A17">
        <v>16</v>
      </c>
      <c r="B17" s="26" t="s">
        <v>195</v>
      </c>
      <c r="C17" s="28">
        <v>4.7685185185185183E-3</v>
      </c>
    </row>
    <row r="18" spans="1:3" x14ac:dyDescent="0.3">
      <c r="A18">
        <v>17</v>
      </c>
      <c r="B18" s="26" t="s">
        <v>193</v>
      </c>
      <c r="C18" s="28">
        <v>4.8148148148148152E-3</v>
      </c>
    </row>
    <row r="19" spans="1:3" x14ac:dyDescent="0.3">
      <c r="A19">
        <v>18</v>
      </c>
      <c r="B19" s="26" t="s">
        <v>14</v>
      </c>
      <c r="C19" s="28">
        <v>4.8495370370370368E-3</v>
      </c>
    </row>
    <row r="20" spans="1:3" x14ac:dyDescent="0.3">
      <c r="A20">
        <v>19</v>
      </c>
      <c r="B20" s="26" t="s">
        <v>194</v>
      </c>
      <c r="C20" s="28">
        <v>4.9189814814814816E-3</v>
      </c>
    </row>
    <row r="21" spans="1:3" x14ac:dyDescent="0.3">
      <c r="A21">
        <v>20</v>
      </c>
      <c r="B21" s="26" t="s">
        <v>201</v>
      </c>
      <c r="C21" s="28">
        <v>5.0347222222222225E-3</v>
      </c>
    </row>
    <row r="22" spans="1:3" x14ac:dyDescent="0.3">
      <c r="A22">
        <v>21</v>
      </c>
      <c r="B22" s="26" t="s">
        <v>21</v>
      </c>
      <c r="C22" s="28">
        <v>5.1273148148148146E-3</v>
      </c>
    </row>
    <row r="23" spans="1:3" x14ac:dyDescent="0.3">
      <c r="A23">
        <v>22</v>
      </c>
      <c r="B23" s="26" t="s">
        <v>197</v>
      </c>
      <c r="C23" s="28">
        <v>5.138888888888889E-3</v>
      </c>
    </row>
    <row r="24" spans="1:3" x14ac:dyDescent="0.3">
      <c r="A24">
        <v>23</v>
      </c>
      <c r="B24" s="26" t="s">
        <v>50</v>
      </c>
      <c r="C24" s="28">
        <v>5.2662037037037035E-3</v>
      </c>
    </row>
    <row r="25" spans="1:3" x14ac:dyDescent="0.3">
      <c r="A25">
        <v>24</v>
      </c>
      <c r="B25" s="26" t="s">
        <v>136</v>
      </c>
      <c r="C25" s="28">
        <v>5.2893518518518515E-3</v>
      </c>
    </row>
    <row r="26" spans="1:3" x14ac:dyDescent="0.3">
      <c r="A26">
        <v>25</v>
      </c>
      <c r="B26" s="26" t="s">
        <v>191</v>
      </c>
      <c r="C26" s="28">
        <v>5.3009259259259251E-3</v>
      </c>
    </row>
    <row r="27" spans="1:3" x14ac:dyDescent="0.3">
      <c r="A27">
        <v>26</v>
      </c>
      <c r="B27" s="26" t="s">
        <v>164</v>
      </c>
      <c r="C27" s="28">
        <v>5.5555555555555558E-3</v>
      </c>
    </row>
    <row r="28" spans="1:3" x14ac:dyDescent="0.3">
      <c r="A28">
        <v>27</v>
      </c>
      <c r="B28" s="26" t="s">
        <v>54</v>
      </c>
      <c r="C28" s="28">
        <v>5.5555555555555558E-3</v>
      </c>
    </row>
    <row r="29" spans="1:3" x14ac:dyDescent="0.3">
      <c r="A29">
        <v>28</v>
      </c>
      <c r="B29" s="26" t="s">
        <v>101</v>
      </c>
      <c r="C29" s="28">
        <v>5.7060185185185191E-3</v>
      </c>
    </row>
    <row r="30" spans="1:3" x14ac:dyDescent="0.3">
      <c r="A30">
        <v>29</v>
      </c>
      <c r="B30" s="26" t="s">
        <v>192</v>
      </c>
      <c r="C30" s="28">
        <v>5.8449074074074072E-3</v>
      </c>
    </row>
    <row r="31" spans="1:3" x14ac:dyDescent="0.3">
      <c r="A31">
        <v>30</v>
      </c>
      <c r="B31" s="26" t="s">
        <v>202</v>
      </c>
      <c r="C31" s="28">
        <v>5.9837962962962961E-3</v>
      </c>
    </row>
    <row r="32" spans="1:3" x14ac:dyDescent="0.3">
      <c r="A32">
        <v>31</v>
      </c>
      <c r="B32" s="26" t="s">
        <v>196</v>
      </c>
      <c r="C32" s="28">
        <v>6.9444444444444441E-3</v>
      </c>
    </row>
    <row r="33" spans="1:3" x14ac:dyDescent="0.3">
      <c r="A33">
        <v>32</v>
      </c>
      <c r="B33" s="26" t="s">
        <v>39</v>
      </c>
      <c r="C33" s="28">
        <v>7.3148148148148148E-3</v>
      </c>
    </row>
  </sheetData>
  <autoFilter ref="A1:C33" xr:uid="{7ECD60D5-50D0-4638-9365-3243406A0362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937F6-389D-47E6-9849-15D0D2711BD3}">
  <dimension ref="A3:G24"/>
  <sheetViews>
    <sheetView workbookViewId="0">
      <selection activeCell="C24" sqref="C24"/>
    </sheetView>
  </sheetViews>
  <sheetFormatPr baseColWidth="10" defaultRowHeight="14" x14ac:dyDescent="0.3"/>
  <cols>
    <col min="1" max="1" width="19.1640625" bestFit="1" customWidth="1"/>
    <col min="2" max="2" width="20.25" bestFit="1" customWidth="1"/>
    <col min="3" max="3" width="11.5" bestFit="1" customWidth="1"/>
    <col min="4" max="4" width="7.5" bestFit="1" customWidth="1"/>
    <col min="5" max="5" width="8.33203125" bestFit="1" customWidth="1"/>
    <col min="6" max="6" width="4.25" bestFit="1" customWidth="1"/>
    <col min="7" max="7" width="11.08203125" bestFit="1" customWidth="1"/>
    <col min="8" max="8" width="11.5" bestFit="1" customWidth="1"/>
    <col min="9" max="9" width="7.5" bestFit="1" customWidth="1"/>
    <col min="10" max="10" width="8.33203125" bestFit="1" customWidth="1"/>
    <col min="11" max="11" width="4.25" bestFit="1" customWidth="1"/>
    <col min="12" max="12" width="16.33203125" bestFit="1" customWidth="1"/>
    <col min="13" max="13" width="17.58203125" bestFit="1" customWidth="1"/>
    <col min="14" max="14" width="7.5" bestFit="1" customWidth="1"/>
    <col min="15" max="15" width="8.33203125" bestFit="1" customWidth="1"/>
    <col min="16" max="16" width="4.75" bestFit="1" customWidth="1"/>
    <col min="17" max="17" width="16.33203125" bestFit="1" customWidth="1"/>
    <col min="18" max="18" width="17.58203125" bestFit="1" customWidth="1"/>
    <col min="19" max="19" width="17.33203125" bestFit="1" customWidth="1"/>
  </cols>
  <sheetData>
    <row r="3" spans="1:7" x14ac:dyDescent="0.3">
      <c r="A3" s="1" t="s">
        <v>230</v>
      </c>
      <c r="B3" s="1" t="s">
        <v>143</v>
      </c>
    </row>
    <row r="4" spans="1:7" x14ac:dyDescent="0.3">
      <c r="A4" s="1" t="s">
        <v>140</v>
      </c>
      <c r="B4" t="s">
        <v>154</v>
      </c>
      <c r="C4" t="s">
        <v>150</v>
      </c>
      <c r="D4" t="s">
        <v>151</v>
      </c>
      <c r="E4" t="s">
        <v>148</v>
      </c>
      <c r="F4" t="s">
        <v>152</v>
      </c>
      <c r="G4" t="s">
        <v>142</v>
      </c>
    </row>
    <row r="5" spans="1:7" x14ac:dyDescent="0.3">
      <c r="A5" s="2" t="s">
        <v>185</v>
      </c>
      <c r="B5" s="36">
        <v>0</v>
      </c>
      <c r="C5" s="36"/>
      <c r="D5" s="36"/>
      <c r="E5" s="36"/>
      <c r="F5" s="36"/>
      <c r="G5" s="36">
        <v>0</v>
      </c>
    </row>
    <row r="6" spans="1:7" x14ac:dyDescent="0.3">
      <c r="A6" s="2" t="s">
        <v>211</v>
      </c>
      <c r="B6" s="36"/>
      <c r="C6" s="36">
        <v>60</v>
      </c>
      <c r="D6" s="36"/>
      <c r="E6" s="36"/>
      <c r="F6" s="36"/>
      <c r="G6" s="36">
        <v>60</v>
      </c>
    </row>
    <row r="7" spans="1:7" x14ac:dyDescent="0.3">
      <c r="A7" s="2" t="s">
        <v>212</v>
      </c>
      <c r="B7" s="36"/>
      <c r="C7" s="36">
        <v>90</v>
      </c>
      <c r="D7" s="36"/>
      <c r="E7" s="36"/>
      <c r="F7" s="36"/>
      <c r="G7" s="36">
        <v>90</v>
      </c>
    </row>
    <row r="8" spans="1:7" x14ac:dyDescent="0.3">
      <c r="A8" s="2" t="s">
        <v>208</v>
      </c>
      <c r="B8" s="36"/>
      <c r="C8" s="36"/>
      <c r="D8" s="36">
        <v>12.800000000000006</v>
      </c>
      <c r="E8" s="36"/>
      <c r="F8" s="36"/>
      <c r="G8" s="36">
        <v>12.800000000000006</v>
      </c>
    </row>
    <row r="9" spans="1:7" x14ac:dyDescent="0.3">
      <c r="A9" s="2" t="s">
        <v>80</v>
      </c>
      <c r="B9" s="36"/>
      <c r="C9" s="36">
        <v>144.64000000000001</v>
      </c>
      <c r="D9" s="36"/>
      <c r="E9" s="36"/>
      <c r="F9" s="36"/>
      <c r="G9" s="36">
        <v>144.64000000000001</v>
      </c>
    </row>
    <row r="10" spans="1:7" x14ac:dyDescent="0.3">
      <c r="A10" s="2" t="s">
        <v>179</v>
      </c>
      <c r="B10" s="36"/>
      <c r="C10" s="36"/>
      <c r="D10" s="36"/>
      <c r="E10" s="36">
        <v>192</v>
      </c>
      <c r="F10" s="36"/>
      <c r="G10" s="36">
        <v>192</v>
      </c>
    </row>
    <row r="11" spans="1:7" x14ac:dyDescent="0.3">
      <c r="A11" s="2" t="s">
        <v>182</v>
      </c>
      <c r="B11" s="36"/>
      <c r="C11" s="36">
        <v>451</v>
      </c>
      <c r="D11" s="36"/>
      <c r="E11" s="36"/>
      <c r="F11" s="36"/>
      <c r="G11" s="36">
        <v>451</v>
      </c>
    </row>
    <row r="12" spans="1:7" x14ac:dyDescent="0.3">
      <c r="A12" s="2" t="s">
        <v>72</v>
      </c>
      <c r="B12" s="36"/>
      <c r="C12" s="36">
        <v>170</v>
      </c>
      <c r="D12" s="36"/>
      <c r="E12" s="36"/>
      <c r="F12" s="36"/>
      <c r="G12" s="36">
        <v>170</v>
      </c>
    </row>
    <row r="13" spans="1:7" x14ac:dyDescent="0.3">
      <c r="A13" s="2" t="s">
        <v>184</v>
      </c>
      <c r="B13" s="36"/>
      <c r="C13" s="36">
        <v>13</v>
      </c>
      <c r="D13" s="36"/>
      <c r="E13" s="36"/>
      <c r="F13" s="36"/>
      <c r="G13" s="36">
        <v>13</v>
      </c>
    </row>
    <row r="14" spans="1:7" x14ac:dyDescent="0.3">
      <c r="A14" s="2" t="s">
        <v>214</v>
      </c>
      <c r="B14" s="36"/>
      <c r="C14" s="36">
        <v>50</v>
      </c>
      <c r="D14" s="36"/>
      <c r="E14" s="36"/>
      <c r="F14" s="36"/>
      <c r="G14" s="36">
        <v>50</v>
      </c>
    </row>
    <row r="15" spans="1:7" x14ac:dyDescent="0.3">
      <c r="A15" s="2" t="s">
        <v>178</v>
      </c>
      <c r="B15" s="36"/>
      <c r="C15" s="36">
        <v>119</v>
      </c>
      <c r="D15" s="36"/>
      <c r="E15" s="36"/>
      <c r="F15" s="36"/>
      <c r="G15" s="36">
        <v>119</v>
      </c>
    </row>
    <row r="16" spans="1:7" x14ac:dyDescent="0.3">
      <c r="A16" s="2" t="s">
        <v>209</v>
      </c>
      <c r="B16" s="36"/>
      <c r="C16" s="36">
        <v>485.2800000000002</v>
      </c>
      <c r="D16" s="36"/>
      <c r="E16" s="36"/>
      <c r="F16" s="36"/>
      <c r="G16" s="36">
        <v>485.2800000000002</v>
      </c>
    </row>
    <row r="17" spans="1:7" x14ac:dyDescent="0.3">
      <c r="A17" s="2" t="s">
        <v>180</v>
      </c>
      <c r="B17" s="36"/>
      <c r="C17" s="36"/>
      <c r="D17" s="36"/>
      <c r="E17" s="36">
        <v>250</v>
      </c>
      <c r="F17" s="36"/>
      <c r="G17" s="36">
        <v>250</v>
      </c>
    </row>
    <row r="18" spans="1:7" x14ac:dyDescent="0.3">
      <c r="A18" s="2" t="s">
        <v>181</v>
      </c>
      <c r="B18" s="36"/>
      <c r="C18" s="36"/>
      <c r="D18" s="36"/>
      <c r="E18" s="36">
        <v>424</v>
      </c>
      <c r="F18" s="36"/>
      <c r="G18" s="36">
        <v>424</v>
      </c>
    </row>
    <row r="19" spans="1:7" x14ac:dyDescent="0.3">
      <c r="A19" s="2" t="s">
        <v>210</v>
      </c>
      <c r="B19" s="36"/>
      <c r="C19" s="36"/>
      <c r="D19" s="36"/>
      <c r="E19" s="36">
        <v>360</v>
      </c>
      <c r="F19" s="36"/>
      <c r="G19" s="36">
        <v>360</v>
      </c>
    </row>
    <row r="20" spans="1:7" x14ac:dyDescent="0.3">
      <c r="A20" s="2" t="s">
        <v>186</v>
      </c>
      <c r="B20" s="36"/>
      <c r="C20" s="36"/>
      <c r="D20" s="36"/>
      <c r="E20" s="36">
        <v>270</v>
      </c>
      <c r="F20" s="36"/>
      <c r="G20" s="36">
        <v>270</v>
      </c>
    </row>
    <row r="21" spans="1:7" x14ac:dyDescent="0.3">
      <c r="A21" s="2" t="s">
        <v>149</v>
      </c>
      <c r="B21" s="36"/>
      <c r="C21" s="36">
        <v>432</v>
      </c>
      <c r="D21" s="36"/>
      <c r="E21" s="36"/>
      <c r="F21" s="36"/>
      <c r="G21" s="36">
        <v>432</v>
      </c>
    </row>
    <row r="22" spans="1:7" x14ac:dyDescent="0.3">
      <c r="A22" s="2" t="s">
        <v>77</v>
      </c>
      <c r="B22" s="36"/>
      <c r="C22" s="36"/>
      <c r="D22" s="36">
        <v>42.879999999999981</v>
      </c>
      <c r="E22" s="36"/>
      <c r="F22" s="36"/>
      <c r="G22" s="36">
        <v>42.879999999999981</v>
      </c>
    </row>
    <row r="23" spans="1:7" x14ac:dyDescent="0.3">
      <c r="A23" s="2" t="s">
        <v>183</v>
      </c>
      <c r="B23" s="36"/>
      <c r="C23" s="36"/>
      <c r="D23" s="36"/>
      <c r="E23" s="36"/>
      <c r="F23" s="36">
        <v>518</v>
      </c>
      <c r="G23" s="36">
        <v>518</v>
      </c>
    </row>
    <row r="24" spans="1:7" x14ac:dyDescent="0.3">
      <c r="A24" s="2" t="s">
        <v>142</v>
      </c>
      <c r="B24" s="36">
        <v>0</v>
      </c>
      <c r="C24" s="36">
        <v>2014.92</v>
      </c>
      <c r="D24" s="36">
        <v>55.679999999999986</v>
      </c>
      <c r="E24" s="36">
        <v>1496</v>
      </c>
      <c r="F24" s="36">
        <v>518</v>
      </c>
      <c r="G24" s="36">
        <v>4084.6000000000004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CABB5-8A28-4894-8BAA-E73ECD81DF09}">
  <dimension ref="A1:H456"/>
  <sheetViews>
    <sheetView workbookViewId="0">
      <selection activeCell="H456" sqref="A1:H456"/>
    </sheetView>
  </sheetViews>
  <sheetFormatPr baseColWidth="10" defaultRowHeight="14" x14ac:dyDescent="0.3"/>
  <cols>
    <col min="1" max="1" width="10.6640625" style="5"/>
    <col min="2" max="2" width="59.83203125" style="5" customWidth="1"/>
    <col min="3" max="3" width="11.75" style="10" customWidth="1"/>
    <col min="4" max="4" width="10.6640625" style="10"/>
    <col min="5" max="5" width="9.6640625" style="10" customWidth="1"/>
    <col min="6" max="6" width="7" style="10" customWidth="1"/>
    <col min="7" max="7" width="13" style="10" customWidth="1"/>
    <col min="8" max="8" width="20.6640625" style="5" customWidth="1"/>
    <col min="9" max="16384" width="10.6640625" style="5"/>
  </cols>
  <sheetData>
    <row r="1" spans="1:8" x14ac:dyDescent="0.3">
      <c r="A1" s="3" t="s">
        <v>0</v>
      </c>
      <c r="B1" s="3" t="s">
        <v>1</v>
      </c>
      <c r="C1" s="4" t="s">
        <v>2</v>
      </c>
      <c r="D1" s="4" t="s">
        <v>138</v>
      </c>
      <c r="E1" s="4" t="s">
        <v>153</v>
      </c>
      <c r="F1" s="4" t="s">
        <v>146</v>
      </c>
      <c r="G1" s="4" t="s">
        <v>147</v>
      </c>
      <c r="H1" s="3" t="s">
        <v>139</v>
      </c>
    </row>
    <row r="2" spans="1:8" x14ac:dyDescent="0.3">
      <c r="A2" s="9">
        <v>1</v>
      </c>
      <c r="B2" s="14"/>
      <c r="C2" s="11">
        <v>1.8171296296296297E-2</v>
      </c>
      <c r="D2" s="6">
        <f>$C$3/Tableau1[[#This Row],[Temps]]*900</f>
        <v>1009.4904458598727</v>
      </c>
      <c r="E2" s="7">
        <v>0.9</v>
      </c>
      <c r="F2" s="6">
        <v>8</v>
      </c>
      <c r="G2" s="6" t="s">
        <v>148</v>
      </c>
      <c r="H2" s="5" t="s">
        <v>179</v>
      </c>
    </row>
    <row r="3" spans="1:8" x14ac:dyDescent="0.3">
      <c r="A3" s="10"/>
      <c r="B3" s="15">
        <v>0.1</v>
      </c>
      <c r="C3" s="11">
        <v>2.0381944444444446E-2</v>
      </c>
      <c r="D3" s="6">
        <f>$C$3/Tableau1[[#This Row],[Temps]]*900</f>
        <v>900</v>
      </c>
      <c r="E3" s="7">
        <v>0.9</v>
      </c>
      <c r="F3" s="6">
        <v>8</v>
      </c>
      <c r="G3" s="6" t="s">
        <v>148</v>
      </c>
      <c r="H3" s="5" t="s">
        <v>179</v>
      </c>
    </row>
    <row r="4" spans="1:8" x14ac:dyDescent="0.3">
      <c r="A4" s="9">
        <v>7</v>
      </c>
      <c r="B4" s="16" t="s">
        <v>46</v>
      </c>
      <c r="C4" s="11">
        <v>2.361111111111111E-2</v>
      </c>
      <c r="D4" s="6">
        <f>$C$3/Tableau1[[#This Row],[Temps]]*900</f>
        <v>776.91176470588243</v>
      </c>
      <c r="E4" s="7">
        <v>0.9</v>
      </c>
      <c r="F4" s="6">
        <v>8</v>
      </c>
      <c r="G4" s="6" t="s">
        <v>148</v>
      </c>
      <c r="H4" s="5" t="s">
        <v>179</v>
      </c>
    </row>
    <row r="5" spans="1:8" x14ac:dyDescent="0.3">
      <c r="A5" s="9">
        <v>7</v>
      </c>
      <c r="B5" s="16" t="s">
        <v>15</v>
      </c>
      <c r="C5" s="11">
        <v>2.361111111111111E-2</v>
      </c>
      <c r="D5" s="6">
        <f>$C$3/Tableau1[[#This Row],[Temps]]*900</f>
        <v>776.91176470588243</v>
      </c>
      <c r="E5" s="7">
        <v>0.9</v>
      </c>
      <c r="F5" s="6">
        <v>8</v>
      </c>
      <c r="G5" s="6" t="s">
        <v>148</v>
      </c>
      <c r="H5" s="5" t="s">
        <v>179</v>
      </c>
    </row>
    <row r="6" spans="1:8" x14ac:dyDescent="0.3">
      <c r="A6" s="9">
        <v>8</v>
      </c>
      <c r="B6" s="16" t="s">
        <v>13</v>
      </c>
      <c r="C6" s="11">
        <v>2.4965277777777781E-2</v>
      </c>
      <c r="D6" s="6">
        <f>$C$3/Tableau1[[#This Row],[Temps]]*900</f>
        <v>734.77051460361611</v>
      </c>
      <c r="E6" s="7">
        <v>0.9</v>
      </c>
      <c r="F6" s="6">
        <v>8</v>
      </c>
      <c r="G6" s="6" t="s">
        <v>148</v>
      </c>
      <c r="H6" s="5" t="s">
        <v>179</v>
      </c>
    </row>
    <row r="7" spans="1:8" x14ac:dyDescent="0.3">
      <c r="A7" s="9">
        <v>8</v>
      </c>
      <c r="B7" s="14" t="s">
        <v>10</v>
      </c>
      <c r="C7" s="11">
        <v>2.4965277777777781E-2</v>
      </c>
      <c r="D7" s="6">
        <f>$C$3/Tableau1[[#This Row],[Temps]]*900</f>
        <v>734.77051460361611</v>
      </c>
      <c r="E7" s="7">
        <v>0.9</v>
      </c>
      <c r="F7" s="6">
        <v>8</v>
      </c>
      <c r="G7" s="6" t="s">
        <v>148</v>
      </c>
      <c r="H7" s="5" t="s">
        <v>179</v>
      </c>
    </row>
    <row r="8" spans="1:8" x14ac:dyDescent="0.3">
      <c r="A8" s="9">
        <v>1</v>
      </c>
      <c r="B8" s="14"/>
      <c r="C8" s="11">
        <v>3.3541666666666664E-2</v>
      </c>
      <c r="D8" s="6">
        <f>$C$13/Tableau1[[#This Row],[Temps]]*1000</f>
        <v>1052.7950310559008</v>
      </c>
      <c r="E8" s="7">
        <v>1</v>
      </c>
      <c r="F8" s="6">
        <v>16</v>
      </c>
      <c r="G8" s="6" t="s">
        <v>148</v>
      </c>
      <c r="H8" s="5" t="s">
        <v>179</v>
      </c>
    </row>
    <row r="9" spans="1:8" x14ac:dyDescent="0.3">
      <c r="A9" s="9">
        <v>2</v>
      </c>
      <c r="B9" s="16" t="s">
        <v>26</v>
      </c>
      <c r="C9" s="11">
        <v>3.4398148148148143E-2</v>
      </c>
      <c r="D9" s="6">
        <f>$C$13/Tableau1[[#This Row],[Temps]]*1000</f>
        <v>1026.5814266487216</v>
      </c>
      <c r="E9" s="7">
        <v>1</v>
      </c>
      <c r="F9" s="6">
        <v>16</v>
      </c>
      <c r="G9" s="6" t="s">
        <v>148</v>
      </c>
      <c r="H9" s="5" t="s">
        <v>179</v>
      </c>
    </row>
    <row r="10" spans="1:8" x14ac:dyDescent="0.3">
      <c r="A10" s="9">
        <v>2</v>
      </c>
      <c r="B10" s="16" t="s">
        <v>60</v>
      </c>
      <c r="C10" s="11">
        <v>3.4398148148148143E-2</v>
      </c>
      <c r="D10" s="6">
        <f>$C$13/Tableau1[[#This Row],[Temps]]*1000</f>
        <v>1026.5814266487216</v>
      </c>
      <c r="E10" s="7">
        <v>1</v>
      </c>
      <c r="F10" s="6">
        <v>16</v>
      </c>
      <c r="G10" s="6" t="s">
        <v>148</v>
      </c>
      <c r="H10" s="5" t="s">
        <v>179</v>
      </c>
    </row>
    <row r="11" spans="1:8" x14ac:dyDescent="0.3">
      <c r="A11" s="9">
        <v>3</v>
      </c>
      <c r="B11" s="16" t="s">
        <v>30</v>
      </c>
      <c r="C11" s="11">
        <v>3.4791666666666672E-2</v>
      </c>
      <c r="D11" s="6">
        <f>$C$13/Tableau1[[#This Row],[Temps]]*1000</f>
        <v>1014.9700598802393</v>
      </c>
      <c r="E11" s="7">
        <v>1</v>
      </c>
      <c r="F11" s="6">
        <v>16</v>
      </c>
      <c r="G11" s="6" t="s">
        <v>148</v>
      </c>
      <c r="H11" s="5" t="s">
        <v>179</v>
      </c>
    </row>
    <row r="12" spans="1:8" x14ac:dyDescent="0.3">
      <c r="A12" s="9">
        <v>3</v>
      </c>
      <c r="B12" s="16" t="s">
        <v>23</v>
      </c>
      <c r="C12" s="11">
        <v>3.4791666666666672E-2</v>
      </c>
      <c r="D12" s="6">
        <f>$C$13/Tableau1[[#This Row],[Temps]]*1000</f>
        <v>1014.9700598802393</v>
      </c>
      <c r="E12" s="7">
        <v>1</v>
      </c>
      <c r="F12" s="6">
        <v>16</v>
      </c>
      <c r="G12" s="6" t="s">
        <v>148</v>
      </c>
      <c r="H12" s="5" t="s">
        <v>179</v>
      </c>
    </row>
    <row r="13" spans="1:8" x14ac:dyDescent="0.3">
      <c r="A13" s="9" t="s">
        <v>175</v>
      </c>
      <c r="B13" s="16" t="s">
        <v>176</v>
      </c>
      <c r="C13" s="11">
        <v>3.5312500000000004E-2</v>
      </c>
      <c r="D13" s="6">
        <f>$C$13/Tableau1[[#This Row],[Temps]]*1000</f>
        <v>1000</v>
      </c>
      <c r="E13" s="7">
        <v>1</v>
      </c>
      <c r="F13" s="6">
        <v>16</v>
      </c>
      <c r="G13" s="6" t="s">
        <v>148</v>
      </c>
      <c r="H13" s="5" t="s">
        <v>179</v>
      </c>
    </row>
    <row r="14" spans="1:8" x14ac:dyDescent="0.3">
      <c r="A14" s="9" t="s">
        <v>175</v>
      </c>
      <c r="B14" s="16" t="s">
        <v>61</v>
      </c>
      <c r="C14" s="11">
        <v>3.5312500000000004E-2</v>
      </c>
      <c r="D14" s="6">
        <f>$C$13/Tableau1[[#This Row],[Temps]]*1000</f>
        <v>1000</v>
      </c>
      <c r="E14" s="7">
        <v>1</v>
      </c>
      <c r="F14" s="6">
        <v>16</v>
      </c>
      <c r="G14" s="6" t="s">
        <v>148</v>
      </c>
      <c r="H14" s="5" t="s">
        <v>179</v>
      </c>
    </row>
    <row r="15" spans="1:8" x14ac:dyDescent="0.3">
      <c r="A15" s="9">
        <v>20</v>
      </c>
      <c r="B15" s="16" t="s">
        <v>62</v>
      </c>
      <c r="C15" s="11">
        <v>3.9502314814814816E-2</v>
      </c>
      <c r="D15" s="6">
        <f>$C$13/Tableau1[[#This Row],[Temps]]*1000</f>
        <v>893.93495458540883</v>
      </c>
      <c r="E15" s="7">
        <v>1</v>
      </c>
      <c r="F15" s="6">
        <v>16</v>
      </c>
      <c r="G15" s="6" t="s">
        <v>148</v>
      </c>
      <c r="H15" s="5" t="s">
        <v>179</v>
      </c>
    </row>
    <row r="16" spans="1:8" x14ac:dyDescent="0.3">
      <c r="A16" s="9">
        <v>20</v>
      </c>
      <c r="B16" s="16" t="s">
        <v>27</v>
      </c>
      <c r="C16" s="11">
        <v>3.9502314814814816E-2</v>
      </c>
      <c r="D16" s="6">
        <f>$C$13/Tableau1[[#This Row],[Temps]]*1000</f>
        <v>893.93495458540883</v>
      </c>
      <c r="E16" s="7">
        <v>1</v>
      </c>
      <c r="F16" s="6">
        <v>16</v>
      </c>
      <c r="G16" s="6" t="s">
        <v>148</v>
      </c>
      <c r="H16" s="5" t="s">
        <v>179</v>
      </c>
    </row>
    <row r="17" spans="1:8" x14ac:dyDescent="0.3">
      <c r="A17" s="9">
        <v>4</v>
      </c>
      <c r="B17" s="16" t="s">
        <v>81</v>
      </c>
      <c r="C17" s="11">
        <v>1.9479166666666669E-2</v>
      </c>
      <c r="D17" s="6">
        <f>$C$25/Tableau1[[#This Row],[Temps]]*800</f>
        <v>1117.052881758764</v>
      </c>
      <c r="E17" s="7">
        <v>0.8</v>
      </c>
      <c r="F17" s="6">
        <v>7</v>
      </c>
      <c r="G17" s="6" t="s">
        <v>150</v>
      </c>
      <c r="H17" s="5" t="s">
        <v>178</v>
      </c>
    </row>
    <row r="18" spans="1:8" x14ac:dyDescent="0.3">
      <c r="A18" s="9">
        <v>78</v>
      </c>
      <c r="B18" s="16" t="s">
        <v>89</v>
      </c>
      <c r="C18" s="11">
        <v>2.4328703703703703E-2</v>
      </c>
      <c r="D18" s="6">
        <f>$C$25/Tableau1[[#This Row],[Temps]]*800</f>
        <v>894.38629876308278</v>
      </c>
      <c r="E18" s="7">
        <v>0.8</v>
      </c>
      <c r="F18" s="6">
        <v>7</v>
      </c>
      <c r="G18" s="6" t="s">
        <v>150</v>
      </c>
      <c r="H18" s="5" t="s">
        <v>178</v>
      </c>
    </row>
    <row r="19" spans="1:8" x14ac:dyDescent="0.3">
      <c r="A19" s="9">
        <v>96</v>
      </c>
      <c r="B19" s="16" t="s">
        <v>29</v>
      </c>
      <c r="C19" s="11">
        <v>2.5104166666666664E-2</v>
      </c>
      <c r="D19" s="6">
        <f>$C$25/Tableau1[[#This Row],[Temps]]*800</f>
        <v>866.75887505763035</v>
      </c>
      <c r="E19" s="7">
        <v>0.8</v>
      </c>
      <c r="F19" s="6">
        <v>7</v>
      </c>
      <c r="G19" s="6" t="s">
        <v>150</v>
      </c>
      <c r="H19" s="5" t="s">
        <v>178</v>
      </c>
    </row>
    <row r="20" spans="1:8" x14ac:dyDescent="0.3">
      <c r="A20" s="9">
        <v>97</v>
      </c>
      <c r="B20" s="16" t="s">
        <v>43</v>
      </c>
      <c r="C20" s="11">
        <v>2.5104166666666664E-2</v>
      </c>
      <c r="D20" s="6">
        <f>$C$25/Tableau1[[#This Row],[Temps]]*800</f>
        <v>866.75887505763035</v>
      </c>
      <c r="E20" s="7">
        <v>0.8</v>
      </c>
      <c r="F20" s="6">
        <v>7</v>
      </c>
      <c r="G20" s="6" t="s">
        <v>150</v>
      </c>
      <c r="H20" s="5" t="s">
        <v>178</v>
      </c>
    </row>
    <row r="21" spans="1:8" x14ac:dyDescent="0.3">
      <c r="A21" s="9">
        <v>125</v>
      </c>
      <c r="B21" s="16" t="s">
        <v>95</v>
      </c>
      <c r="C21" s="11">
        <v>2.6365740740740742E-2</v>
      </c>
      <c r="D21" s="6">
        <f>$C$25/Tableau1[[#This Row],[Temps]]*800</f>
        <v>825.28533801580329</v>
      </c>
      <c r="E21" s="7">
        <v>0.8</v>
      </c>
      <c r="F21" s="6">
        <v>7</v>
      </c>
      <c r="G21" s="6" t="s">
        <v>150</v>
      </c>
      <c r="H21" s="5" t="s">
        <v>178</v>
      </c>
    </row>
    <row r="22" spans="1:8" x14ac:dyDescent="0.3">
      <c r="A22" s="9">
        <v>126</v>
      </c>
      <c r="B22" s="16" t="s">
        <v>92</v>
      </c>
      <c r="C22" s="11">
        <v>2.6377314814814815E-2</v>
      </c>
      <c r="D22" s="6">
        <f>$C$25/Tableau1[[#This Row],[Temps]]*800</f>
        <v>824.92321193505927</v>
      </c>
      <c r="E22" s="7">
        <v>0.8</v>
      </c>
      <c r="F22" s="6">
        <v>7</v>
      </c>
      <c r="G22" s="6" t="s">
        <v>150</v>
      </c>
      <c r="H22" s="5" t="s">
        <v>178</v>
      </c>
    </row>
    <row r="23" spans="1:8" x14ac:dyDescent="0.3">
      <c r="A23" s="9">
        <v>150</v>
      </c>
      <c r="B23" s="16" t="s">
        <v>91</v>
      </c>
      <c r="C23" s="11">
        <v>2.7083333333333334E-2</v>
      </c>
      <c r="D23" s="6">
        <f>$C$25/Tableau1[[#This Row],[Temps]]*800</f>
        <v>803.41880341880346</v>
      </c>
      <c r="E23" s="7">
        <v>0.8</v>
      </c>
      <c r="F23" s="6">
        <v>7</v>
      </c>
      <c r="G23" s="6" t="s">
        <v>150</v>
      </c>
      <c r="H23" s="5" t="s">
        <v>178</v>
      </c>
    </row>
    <row r="24" spans="1:8" x14ac:dyDescent="0.3">
      <c r="A24" s="9">
        <v>154</v>
      </c>
      <c r="B24" s="16" t="s">
        <v>94</v>
      </c>
      <c r="C24" s="11">
        <v>2.7152777777777779E-2</v>
      </c>
      <c r="D24" s="6">
        <f>$C$25/Tableau1[[#This Row],[Temps]]*800</f>
        <v>801.36402387041767</v>
      </c>
      <c r="E24" s="7">
        <v>0.8</v>
      </c>
      <c r="F24" s="6">
        <v>7</v>
      </c>
      <c r="G24" s="6" t="s">
        <v>150</v>
      </c>
      <c r="H24" s="5" t="s">
        <v>178</v>
      </c>
    </row>
    <row r="25" spans="1:8" x14ac:dyDescent="0.3">
      <c r="A25" s="8">
        <v>159</v>
      </c>
      <c r="B25" s="18">
        <v>0.1</v>
      </c>
      <c r="C25" s="11">
        <v>2.7199074074074073E-2</v>
      </c>
      <c r="D25" s="6">
        <f>$C$25/Tableau1[[#This Row],[Temps]]*800</f>
        <v>800</v>
      </c>
      <c r="E25" s="7">
        <v>0.8</v>
      </c>
      <c r="F25" s="6">
        <v>7</v>
      </c>
      <c r="G25" s="6" t="s">
        <v>150</v>
      </c>
      <c r="H25" s="5" t="s">
        <v>178</v>
      </c>
    </row>
    <row r="26" spans="1:8" x14ac:dyDescent="0.3">
      <c r="A26" s="9">
        <v>255</v>
      </c>
      <c r="B26" s="16" t="s">
        <v>96</v>
      </c>
      <c r="C26" s="11">
        <v>2.9108796296296296E-2</v>
      </c>
      <c r="D26" s="6">
        <f>$C$25/Tableau1[[#This Row],[Temps]]*800</f>
        <v>747.51491053677933</v>
      </c>
      <c r="E26" s="7">
        <v>0.8</v>
      </c>
      <c r="F26" s="6">
        <v>7</v>
      </c>
      <c r="G26" s="6" t="s">
        <v>150</v>
      </c>
      <c r="H26" s="5" t="s">
        <v>178</v>
      </c>
    </row>
    <row r="27" spans="1:8" x14ac:dyDescent="0.3">
      <c r="A27" s="9">
        <v>284</v>
      </c>
      <c r="B27" s="16" t="s">
        <v>156</v>
      </c>
      <c r="C27" s="11">
        <v>2.9525462962962962E-2</v>
      </c>
      <c r="D27" s="6">
        <f>$C$25/Tableau1[[#This Row],[Temps]]*800</f>
        <v>736.96589572716584</v>
      </c>
      <c r="E27" s="7">
        <v>0.8</v>
      </c>
      <c r="F27" s="6">
        <v>7</v>
      </c>
      <c r="G27" s="6" t="s">
        <v>150</v>
      </c>
      <c r="H27" s="5" t="s">
        <v>178</v>
      </c>
    </row>
    <row r="28" spans="1:8" x14ac:dyDescent="0.3">
      <c r="A28" s="9">
        <v>305</v>
      </c>
      <c r="B28" s="16" t="s">
        <v>97</v>
      </c>
      <c r="C28" s="11">
        <v>2.9976851851851852E-2</v>
      </c>
      <c r="D28" s="6">
        <f>$C$25/Tableau1[[#This Row],[Temps]]*800</f>
        <v>725.86872586872585</v>
      </c>
      <c r="E28" s="7">
        <v>0.8</v>
      </c>
      <c r="F28" s="6">
        <v>7</v>
      </c>
      <c r="G28" s="6" t="s">
        <v>150</v>
      </c>
      <c r="H28" s="5" t="s">
        <v>178</v>
      </c>
    </row>
    <row r="29" spans="1:8" x14ac:dyDescent="0.3">
      <c r="A29" s="9">
        <v>315</v>
      </c>
      <c r="B29" s="16" t="s">
        <v>110</v>
      </c>
      <c r="C29" s="11">
        <v>3.0219907407407407E-2</v>
      </c>
      <c r="D29" s="6">
        <f>$C$25/Tableau1[[#This Row],[Temps]]*800</f>
        <v>720.03063960168515</v>
      </c>
      <c r="E29" s="7">
        <v>0.8</v>
      </c>
      <c r="F29" s="6">
        <v>7</v>
      </c>
      <c r="G29" s="6" t="s">
        <v>150</v>
      </c>
      <c r="H29" s="5" t="s">
        <v>178</v>
      </c>
    </row>
    <row r="30" spans="1:8" x14ac:dyDescent="0.3">
      <c r="A30" s="8">
        <v>423</v>
      </c>
      <c r="B30" s="31" t="s">
        <v>71</v>
      </c>
      <c r="C30" s="11">
        <v>3.1886574074074074E-2</v>
      </c>
      <c r="D30" s="6">
        <f>$C$25/Tableau1[[#This Row],[Temps]]*800</f>
        <v>682.39564428312156</v>
      </c>
      <c r="E30" s="7">
        <v>0.8</v>
      </c>
      <c r="F30" s="6">
        <v>7</v>
      </c>
      <c r="G30" s="6" t="s">
        <v>150</v>
      </c>
      <c r="H30" s="5" t="s">
        <v>178</v>
      </c>
    </row>
    <row r="31" spans="1:8" x14ac:dyDescent="0.3">
      <c r="A31" s="9">
        <v>523</v>
      </c>
      <c r="B31" s="16" t="s">
        <v>90</v>
      </c>
      <c r="C31" s="11">
        <v>3.2916666666666664E-2</v>
      </c>
      <c r="D31" s="6">
        <f>$C$25/Tableau1[[#This Row],[Temps]]*800</f>
        <v>661.04078762306619</v>
      </c>
      <c r="E31" s="7">
        <v>0.8</v>
      </c>
      <c r="F31" s="6">
        <v>7</v>
      </c>
      <c r="G31" s="6" t="s">
        <v>150</v>
      </c>
      <c r="H31" s="5" t="s">
        <v>178</v>
      </c>
    </row>
    <row r="32" spans="1:8" x14ac:dyDescent="0.3">
      <c r="A32" s="9">
        <v>678</v>
      </c>
      <c r="B32" s="16" t="s">
        <v>85</v>
      </c>
      <c r="C32" s="11">
        <v>3.4756944444444444E-2</v>
      </c>
      <c r="D32" s="6">
        <f>$C$25/Tableau1[[#This Row],[Temps]]*800</f>
        <v>626.04062604062608</v>
      </c>
      <c r="E32" s="7">
        <v>0.8</v>
      </c>
      <c r="F32" s="6">
        <v>7</v>
      </c>
      <c r="G32" s="6" t="s">
        <v>150</v>
      </c>
      <c r="H32" s="5" t="s">
        <v>178</v>
      </c>
    </row>
    <row r="33" spans="1:8" x14ac:dyDescent="0.3">
      <c r="A33" s="9">
        <v>1401</v>
      </c>
      <c r="B33" s="16" t="s">
        <v>134</v>
      </c>
      <c r="C33" s="11">
        <v>4.2812500000000003E-2</v>
      </c>
      <c r="D33" s="6">
        <f>$C$25/Tableau1[[#This Row],[Temps]]*800</f>
        <v>508.24547174912135</v>
      </c>
      <c r="E33" s="7">
        <v>0.8</v>
      </c>
      <c r="F33" s="6">
        <v>7</v>
      </c>
      <c r="G33" s="6" t="s">
        <v>150</v>
      </c>
      <c r="H33" s="5" t="s">
        <v>178</v>
      </c>
    </row>
    <row r="34" spans="1:8" x14ac:dyDescent="0.3">
      <c r="A34" s="10">
        <v>9</v>
      </c>
      <c r="B34" s="14" t="s">
        <v>3</v>
      </c>
      <c r="C34" s="12">
        <v>1.2465277777777777E-2</v>
      </c>
      <c r="D34" s="6">
        <f>$C$35/Tableau1[[#This Row],[Temps]]*700</f>
        <v>727.94800371402039</v>
      </c>
      <c r="E34" s="7">
        <v>0.7</v>
      </c>
      <c r="F34" s="6">
        <v>4</v>
      </c>
      <c r="G34" s="6" t="s">
        <v>150</v>
      </c>
      <c r="H34" s="5" t="s">
        <v>149</v>
      </c>
    </row>
    <row r="35" spans="1:8" x14ac:dyDescent="0.3">
      <c r="A35" s="10"/>
      <c r="B35" s="17">
        <v>0.1</v>
      </c>
      <c r="C35" s="12">
        <v>1.2962962962962963E-2</v>
      </c>
      <c r="D35" s="6">
        <f>$C$35/Tableau1[[#This Row],[Temps]]*700</f>
        <v>700</v>
      </c>
      <c r="E35" s="7">
        <v>0.7</v>
      </c>
      <c r="F35" s="6">
        <v>4</v>
      </c>
      <c r="G35" s="6" t="s">
        <v>150</v>
      </c>
      <c r="H35" s="5" t="s">
        <v>149</v>
      </c>
    </row>
    <row r="36" spans="1:8" x14ac:dyDescent="0.3">
      <c r="A36" s="10">
        <v>44</v>
      </c>
      <c r="B36" s="14" t="s">
        <v>4</v>
      </c>
      <c r="C36" s="12">
        <v>1.4305555555555557E-2</v>
      </c>
      <c r="D36" s="6">
        <f>$C$35/Tableau1[[#This Row],[Temps]]*700</f>
        <v>634.30420711974102</v>
      </c>
      <c r="E36" s="7">
        <v>0.7</v>
      </c>
      <c r="F36" s="6">
        <v>4</v>
      </c>
      <c r="G36" s="6" t="s">
        <v>150</v>
      </c>
      <c r="H36" s="5" t="s">
        <v>149</v>
      </c>
    </row>
    <row r="37" spans="1:8" x14ac:dyDescent="0.3">
      <c r="A37" s="10">
        <v>49</v>
      </c>
      <c r="B37" s="14" t="s">
        <v>5</v>
      </c>
      <c r="C37" s="12">
        <v>1.4537037037037038E-2</v>
      </c>
      <c r="D37" s="6">
        <f>$C$35/Tableau1[[#This Row],[Temps]]*700</f>
        <v>624.20382165605088</v>
      </c>
      <c r="E37" s="7">
        <v>0.7</v>
      </c>
      <c r="F37" s="6">
        <v>4</v>
      </c>
      <c r="G37" s="6" t="s">
        <v>150</v>
      </c>
      <c r="H37" s="5" t="s">
        <v>149</v>
      </c>
    </row>
    <row r="38" spans="1:8" x14ac:dyDescent="0.3">
      <c r="A38" s="10">
        <v>51</v>
      </c>
      <c r="B38" s="14" t="s">
        <v>6</v>
      </c>
      <c r="C38" s="12">
        <v>1.4606481481481482E-2</v>
      </c>
      <c r="D38" s="6">
        <f>$C$35/Tableau1[[#This Row],[Temps]]*700</f>
        <v>621.23613312202838</v>
      </c>
      <c r="E38" s="7">
        <v>0.7</v>
      </c>
      <c r="F38" s="6">
        <v>4</v>
      </c>
      <c r="G38" s="6" t="s">
        <v>150</v>
      </c>
      <c r="H38" s="5" t="s">
        <v>149</v>
      </c>
    </row>
    <row r="39" spans="1:8" x14ac:dyDescent="0.3">
      <c r="A39" s="10">
        <v>55</v>
      </c>
      <c r="B39" s="14" t="s">
        <v>7</v>
      </c>
      <c r="C39" s="12">
        <v>1.4722222222222222E-2</v>
      </c>
      <c r="D39" s="6">
        <f>$C$35/Tableau1[[#This Row],[Temps]]*700</f>
        <v>616.35220125786168</v>
      </c>
      <c r="E39" s="7">
        <v>0.7</v>
      </c>
      <c r="F39" s="6">
        <v>4</v>
      </c>
      <c r="G39" s="6" t="s">
        <v>150</v>
      </c>
      <c r="H39" s="5" t="s">
        <v>149</v>
      </c>
    </row>
    <row r="40" spans="1:8" x14ac:dyDescent="0.3">
      <c r="A40" s="10">
        <v>58</v>
      </c>
      <c r="B40" s="14" t="s">
        <v>8</v>
      </c>
      <c r="C40" s="12">
        <v>1.4872685185185185E-2</v>
      </c>
      <c r="D40" s="6">
        <f>$C$35/Tableau1[[#This Row],[Temps]]*700</f>
        <v>610.11673151750972</v>
      </c>
      <c r="E40" s="7">
        <v>0.7</v>
      </c>
      <c r="F40" s="6">
        <v>4</v>
      </c>
      <c r="G40" s="6" t="s">
        <v>150</v>
      </c>
      <c r="H40" s="5" t="s">
        <v>149</v>
      </c>
    </row>
    <row r="41" spans="1:8" x14ac:dyDescent="0.3">
      <c r="A41" s="10">
        <v>63</v>
      </c>
      <c r="B41" s="14" t="s">
        <v>9</v>
      </c>
      <c r="C41" s="12">
        <v>1.4965277777777779E-2</v>
      </c>
      <c r="D41" s="6">
        <f>$C$35/Tableau1[[#This Row],[Temps]]*700</f>
        <v>606.34184068058778</v>
      </c>
      <c r="E41" s="7">
        <v>0.7</v>
      </c>
      <c r="F41" s="6">
        <v>4</v>
      </c>
      <c r="G41" s="6" t="s">
        <v>150</v>
      </c>
      <c r="H41" s="5" t="s">
        <v>149</v>
      </c>
    </row>
    <row r="42" spans="1:8" x14ac:dyDescent="0.3">
      <c r="A42" s="10">
        <v>82</v>
      </c>
      <c r="B42" s="14" t="s">
        <v>10</v>
      </c>
      <c r="C42" s="12">
        <v>1.5300925925925926E-2</v>
      </c>
      <c r="D42" s="6">
        <f>$C$35/Tableau1[[#This Row],[Temps]]*700</f>
        <v>593.04084720121023</v>
      </c>
      <c r="E42" s="7">
        <v>0.7</v>
      </c>
      <c r="F42" s="6">
        <v>4</v>
      </c>
      <c r="G42" s="6" t="s">
        <v>150</v>
      </c>
      <c r="H42" s="5" t="s">
        <v>149</v>
      </c>
    </row>
    <row r="43" spans="1:8" x14ac:dyDescent="0.3">
      <c r="A43" s="10">
        <v>83</v>
      </c>
      <c r="B43" s="14" t="s">
        <v>11</v>
      </c>
      <c r="C43" s="12">
        <v>1.5381944444444443E-2</v>
      </c>
      <c r="D43" s="6">
        <f>$C$35/Tableau1[[#This Row],[Temps]]*700</f>
        <v>589.91723100075239</v>
      </c>
      <c r="E43" s="7">
        <v>0.7</v>
      </c>
      <c r="F43" s="6">
        <v>4</v>
      </c>
      <c r="G43" s="6" t="s">
        <v>150</v>
      </c>
      <c r="H43" s="5" t="s">
        <v>149</v>
      </c>
    </row>
    <row r="44" spans="1:8" x14ac:dyDescent="0.3">
      <c r="A44" s="10">
        <v>96</v>
      </c>
      <c r="B44" s="14" t="s">
        <v>12</v>
      </c>
      <c r="C44" s="12">
        <v>1.5879629629629629E-2</v>
      </c>
      <c r="D44" s="6">
        <f>$C$35/Tableau1[[#This Row],[Temps]]*700</f>
        <v>571.42857142857144</v>
      </c>
      <c r="E44" s="7">
        <v>0.7</v>
      </c>
      <c r="F44" s="6">
        <v>4</v>
      </c>
      <c r="G44" s="6" t="s">
        <v>150</v>
      </c>
      <c r="H44" s="5" t="s">
        <v>149</v>
      </c>
    </row>
    <row r="45" spans="1:8" x14ac:dyDescent="0.3">
      <c r="A45" s="10">
        <v>98</v>
      </c>
      <c r="B45" s="14" t="s">
        <v>13</v>
      </c>
      <c r="C45" s="12">
        <v>1.5949074074074074E-2</v>
      </c>
      <c r="D45" s="6">
        <f>$C$35/Tableau1[[#This Row],[Temps]]*700</f>
        <v>568.94049346879535</v>
      </c>
      <c r="E45" s="7">
        <v>0.7</v>
      </c>
      <c r="F45" s="6">
        <v>4</v>
      </c>
      <c r="G45" s="6" t="s">
        <v>150</v>
      </c>
      <c r="H45" s="5" t="s">
        <v>149</v>
      </c>
    </row>
    <row r="46" spans="1:8" x14ac:dyDescent="0.3">
      <c r="A46" s="10">
        <v>99</v>
      </c>
      <c r="B46" s="14" t="s">
        <v>14</v>
      </c>
      <c r="C46" s="12">
        <v>1.6006944444444445E-2</v>
      </c>
      <c r="D46" s="6">
        <f>$C$35/Tableau1[[#This Row],[Temps]]*700</f>
        <v>566.88358640636295</v>
      </c>
      <c r="E46" s="7">
        <v>0.7</v>
      </c>
      <c r="F46" s="6">
        <v>4</v>
      </c>
      <c r="G46" s="6" t="s">
        <v>150</v>
      </c>
      <c r="H46" s="5" t="s">
        <v>149</v>
      </c>
    </row>
    <row r="47" spans="1:8" x14ac:dyDescent="0.3">
      <c r="A47" s="10">
        <v>103</v>
      </c>
      <c r="B47" s="14" t="s">
        <v>15</v>
      </c>
      <c r="C47" s="12">
        <v>1.6249999999999997E-2</v>
      </c>
      <c r="D47" s="6">
        <f>$C$35/Tableau1[[#This Row],[Temps]]*700</f>
        <v>558.40455840455854</v>
      </c>
      <c r="E47" s="7">
        <v>0.7</v>
      </c>
      <c r="F47" s="6">
        <v>4</v>
      </c>
      <c r="G47" s="6" t="s">
        <v>150</v>
      </c>
      <c r="H47" s="5" t="s">
        <v>149</v>
      </c>
    </row>
    <row r="48" spans="1:8" x14ac:dyDescent="0.3">
      <c r="A48" s="10">
        <v>105</v>
      </c>
      <c r="B48" s="14" t="s">
        <v>16</v>
      </c>
      <c r="C48" s="12">
        <v>1.6469907407407405E-2</v>
      </c>
      <c r="D48" s="6">
        <f>$C$35/Tableau1[[#This Row],[Temps]]*700</f>
        <v>550.94869992972599</v>
      </c>
      <c r="E48" s="7">
        <v>0.7</v>
      </c>
      <c r="F48" s="6">
        <v>4</v>
      </c>
      <c r="G48" s="6" t="s">
        <v>150</v>
      </c>
      <c r="H48" s="5" t="s">
        <v>149</v>
      </c>
    </row>
    <row r="49" spans="1:8" x14ac:dyDescent="0.3">
      <c r="A49" s="10">
        <v>115</v>
      </c>
      <c r="B49" s="14" t="s">
        <v>17</v>
      </c>
      <c r="C49" s="12">
        <v>1.7476851851851851E-2</v>
      </c>
      <c r="D49" s="6">
        <f>$C$35/Tableau1[[#This Row],[Temps]]*700</f>
        <v>519.20529801324506</v>
      </c>
      <c r="E49" s="7">
        <v>0.7</v>
      </c>
      <c r="F49" s="6">
        <v>4</v>
      </c>
      <c r="G49" s="6" t="s">
        <v>150</v>
      </c>
      <c r="H49" s="5" t="s">
        <v>149</v>
      </c>
    </row>
    <row r="50" spans="1:8" x14ac:dyDescent="0.3">
      <c r="A50" s="10">
        <v>16</v>
      </c>
      <c r="B50" s="14" t="s">
        <v>18</v>
      </c>
      <c r="C50" s="12">
        <v>2.1909722222222223E-2</v>
      </c>
      <c r="D50" s="6">
        <f>$C$59/Tableau1[[#This Row],[Temps]]*900</f>
        <v>999.36608557844681</v>
      </c>
      <c r="E50" s="7">
        <v>0.9</v>
      </c>
      <c r="F50" s="6">
        <v>8</v>
      </c>
      <c r="G50" s="6" t="s">
        <v>150</v>
      </c>
      <c r="H50" s="5" t="s">
        <v>149</v>
      </c>
    </row>
    <row r="51" spans="1:8" x14ac:dyDescent="0.3">
      <c r="A51" s="10">
        <v>48</v>
      </c>
      <c r="B51" s="14" t="s">
        <v>19</v>
      </c>
      <c r="C51" s="12">
        <v>2.3229166666666665E-2</v>
      </c>
      <c r="D51" s="6">
        <f>$C$59/Tableau1[[#This Row],[Temps]]*900</f>
        <v>942.60089686098661</v>
      </c>
      <c r="E51" s="7">
        <v>0.9</v>
      </c>
      <c r="F51" s="6">
        <v>8</v>
      </c>
      <c r="G51" s="6" t="s">
        <v>150</v>
      </c>
      <c r="H51" s="5" t="s">
        <v>149</v>
      </c>
    </row>
    <row r="52" spans="1:8" x14ac:dyDescent="0.3">
      <c r="A52" s="10">
        <v>62</v>
      </c>
      <c r="B52" s="14" t="s">
        <v>20</v>
      </c>
      <c r="C52" s="12">
        <v>2.3553240740740739E-2</v>
      </c>
      <c r="D52" s="6">
        <f>$C$59/Tableau1[[#This Row],[Temps]]*900</f>
        <v>929.63144963144975</v>
      </c>
      <c r="E52" s="7">
        <v>0.9</v>
      </c>
      <c r="F52" s="6">
        <v>8</v>
      </c>
      <c r="G52" s="6" t="s">
        <v>150</v>
      </c>
      <c r="H52" s="5" t="s">
        <v>149</v>
      </c>
    </row>
    <row r="53" spans="1:8" x14ac:dyDescent="0.3">
      <c r="A53" s="10">
        <v>64</v>
      </c>
      <c r="B53" s="14" t="s">
        <v>84</v>
      </c>
      <c r="C53" s="12">
        <v>2.3564814814814813E-2</v>
      </c>
      <c r="D53" s="6">
        <f>$C$59/Tableau1[[#This Row],[Temps]]*900</f>
        <v>929.17485265225946</v>
      </c>
      <c r="E53" s="7">
        <v>0.9</v>
      </c>
      <c r="F53" s="6">
        <v>8</v>
      </c>
      <c r="G53" s="6" t="s">
        <v>150</v>
      </c>
      <c r="H53" s="5" t="s">
        <v>149</v>
      </c>
    </row>
    <row r="54" spans="1:8" x14ac:dyDescent="0.3">
      <c r="A54" s="10">
        <v>68</v>
      </c>
      <c r="B54" s="14" t="s">
        <v>21</v>
      </c>
      <c r="C54" s="12">
        <v>2.3657407407407408E-2</v>
      </c>
      <c r="D54" s="6">
        <f>$C$59/Tableau1[[#This Row],[Temps]]*900</f>
        <v>925.53816046966722</v>
      </c>
      <c r="E54" s="7">
        <v>0.9</v>
      </c>
      <c r="F54" s="6">
        <v>8</v>
      </c>
      <c r="G54" s="6" t="s">
        <v>150</v>
      </c>
      <c r="H54" s="5" t="s">
        <v>149</v>
      </c>
    </row>
    <row r="55" spans="1:8" x14ac:dyDescent="0.3">
      <c r="A55" s="10">
        <v>73</v>
      </c>
      <c r="B55" s="14" t="s">
        <v>22</v>
      </c>
      <c r="C55" s="12">
        <v>2.3761574074074074E-2</v>
      </c>
      <c r="D55" s="6">
        <f>$C$59/Tableau1[[#This Row],[Temps]]*900</f>
        <v>921.48075986361425</v>
      </c>
      <c r="E55" s="7">
        <v>0.9</v>
      </c>
      <c r="F55" s="6">
        <v>8</v>
      </c>
      <c r="G55" s="6" t="s">
        <v>150</v>
      </c>
      <c r="H55" s="5" t="s">
        <v>149</v>
      </c>
    </row>
    <row r="56" spans="1:8" x14ac:dyDescent="0.3">
      <c r="A56" s="10">
        <v>76</v>
      </c>
      <c r="B56" s="14" t="s">
        <v>23</v>
      </c>
      <c r="C56" s="12">
        <v>2.3831018518518519E-2</v>
      </c>
      <c r="D56" s="6">
        <f>$C$59/Tableau1[[#This Row],[Temps]]*900</f>
        <v>918.79553181155904</v>
      </c>
      <c r="E56" s="7">
        <v>0.9</v>
      </c>
      <c r="F56" s="6">
        <v>8</v>
      </c>
      <c r="G56" s="6" t="s">
        <v>150</v>
      </c>
      <c r="H56" s="5" t="s">
        <v>149</v>
      </c>
    </row>
    <row r="57" spans="1:8" x14ac:dyDescent="0.3">
      <c r="A57" s="10">
        <v>85</v>
      </c>
      <c r="B57" s="14" t="s">
        <v>24</v>
      </c>
      <c r="C57" s="12">
        <v>2.4039351851851853E-2</v>
      </c>
      <c r="D57" s="6">
        <f>$C$59/Tableau1[[#This Row],[Temps]]*900</f>
        <v>910.83293211362525</v>
      </c>
      <c r="E57" s="7">
        <v>0.9</v>
      </c>
      <c r="F57" s="6">
        <v>8</v>
      </c>
      <c r="G57" s="6" t="s">
        <v>150</v>
      </c>
      <c r="H57" s="5" t="s">
        <v>149</v>
      </c>
    </row>
    <row r="58" spans="1:8" x14ac:dyDescent="0.3">
      <c r="A58" s="10">
        <v>100</v>
      </c>
      <c r="B58" s="14" t="s">
        <v>25</v>
      </c>
      <c r="C58" s="12">
        <v>2.4224537037037034E-2</v>
      </c>
      <c r="D58" s="6">
        <f>$C$59/Tableau1[[#This Row],[Temps]]*900</f>
        <v>903.87004300047795</v>
      </c>
      <c r="E58" s="7">
        <v>0.9</v>
      </c>
      <c r="F58" s="6">
        <v>8</v>
      </c>
      <c r="G58" s="6" t="s">
        <v>150</v>
      </c>
      <c r="H58" s="5" t="s">
        <v>149</v>
      </c>
    </row>
    <row r="59" spans="1:8" x14ac:dyDescent="0.3">
      <c r="A59" s="10"/>
      <c r="B59" s="17">
        <v>0.1</v>
      </c>
      <c r="C59" s="12">
        <v>2.4328703703703703E-2</v>
      </c>
      <c r="D59" s="6">
        <f>$C$59/Tableau1[[#This Row],[Temps]]*900</f>
        <v>900</v>
      </c>
      <c r="E59" s="7">
        <v>0.9</v>
      </c>
      <c r="F59" s="6">
        <v>8</v>
      </c>
      <c r="G59" s="6" t="s">
        <v>150</v>
      </c>
      <c r="H59" s="5" t="s">
        <v>149</v>
      </c>
    </row>
    <row r="60" spans="1:8" x14ac:dyDescent="0.3">
      <c r="A60" s="10">
        <v>106</v>
      </c>
      <c r="B60" s="14" t="s">
        <v>26</v>
      </c>
      <c r="C60" s="12">
        <v>2.4328703703703703E-2</v>
      </c>
      <c r="D60" s="6">
        <f>$C$59/Tableau1[[#This Row],[Temps]]*900</f>
        <v>900</v>
      </c>
      <c r="E60" s="7">
        <v>0.9</v>
      </c>
      <c r="F60" s="6">
        <v>8</v>
      </c>
      <c r="G60" s="6" t="s">
        <v>150</v>
      </c>
      <c r="H60" s="5" t="s">
        <v>149</v>
      </c>
    </row>
    <row r="61" spans="1:8" x14ac:dyDescent="0.3">
      <c r="A61" s="10">
        <v>123</v>
      </c>
      <c r="B61" s="14" t="s">
        <v>27</v>
      </c>
      <c r="C61" s="12">
        <v>2.461805555555556E-2</v>
      </c>
      <c r="D61" s="6">
        <f>$C$59/Tableau1[[#This Row],[Temps]]*900</f>
        <v>889.42172073342715</v>
      </c>
      <c r="E61" s="7">
        <v>0.9</v>
      </c>
      <c r="F61" s="6">
        <v>8</v>
      </c>
      <c r="G61" s="6" t="s">
        <v>150</v>
      </c>
      <c r="H61" s="5" t="s">
        <v>149</v>
      </c>
    </row>
    <row r="62" spans="1:8" x14ac:dyDescent="0.3">
      <c r="A62" s="10">
        <v>134</v>
      </c>
      <c r="B62" s="14" t="s">
        <v>28</v>
      </c>
      <c r="C62" s="12">
        <v>2.479166666666667E-2</v>
      </c>
      <c r="D62" s="6">
        <f>$C$59/Tableau1[[#This Row],[Temps]]*900</f>
        <v>883.19327731092426</v>
      </c>
      <c r="E62" s="7">
        <v>0.9</v>
      </c>
      <c r="F62" s="6">
        <v>8</v>
      </c>
      <c r="G62" s="6" t="s">
        <v>150</v>
      </c>
      <c r="H62" s="5" t="s">
        <v>149</v>
      </c>
    </row>
    <row r="63" spans="1:8" x14ac:dyDescent="0.3">
      <c r="A63" s="10">
        <v>148</v>
      </c>
      <c r="B63" s="14" t="s">
        <v>29</v>
      </c>
      <c r="C63" s="12">
        <v>2.5104166666666664E-2</v>
      </c>
      <c r="D63" s="6">
        <f>$C$59/Tableau1[[#This Row],[Temps]]*900</f>
        <v>872.19917012448138</v>
      </c>
      <c r="E63" s="7">
        <v>0.9</v>
      </c>
      <c r="F63" s="6">
        <v>8</v>
      </c>
      <c r="G63" s="6" t="s">
        <v>150</v>
      </c>
      <c r="H63" s="5" t="s">
        <v>149</v>
      </c>
    </row>
    <row r="64" spans="1:8" x14ac:dyDescent="0.3">
      <c r="A64" s="10">
        <v>156</v>
      </c>
      <c r="B64" s="14" t="s">
        <v>30</v>
      </c>
      <c r="C64" s="12">
        <v>2.5196759259259256E-2</v>
      </c>
      <c r="D64" s="6">
        <f>$C$59/Tableau1[[#This Row],[Temps]]*900</f>
        <v>868.99402847955912</v>
      </c>
      <c r="E64" s="7">
        <v>0.9</v>
      </c>
      <c r="F64" s="6">
        <v>8</v>
      </c>
      <c r="G64" s="6" t="s">
        <v>150</v>
      </c>
      <c r="H64" s="5" t="s">
        <v>149</v>
      </c>
    </row>
    <row r="65" spans="1:8" x14ac:dyDescent="0.3">
      <c r="A65" s="10">
        <v>189</v>
      </c>
      <c r="B65" s="14" t="s">
        <v>31</v>
      </c>
      <c r="C65" s="12">
        <v>2.5520833333333336E-2</v>
      </c>
      <c r="D65" s="6">
        <f>$C$59/Tableau1[[#This Row],[Temps]]*900</f>
        <v>857.95918367346928</v>
      </c>
      <c r="E65" s="7">
        <v>0.9</v>
      </c>
      <c r="F65" s="6">
        <v>8</v>
      </c>
      <c r="G65" s="6" t="s">
        <v>150</v>
      </c>
      <c r="H65" s="5" t="s">
        <v>149</v>
      </c>
    </row>
    <row r="66" spans="1:8" x14ac:dyDescent="0.3">
      <c r="A66" s="10">
        <v>194</v>
      </c>
      <c r="B66" s="14" t="s">
        <v>32</v>
      </c>
      <c r="C66" s="12">
        <v>2.5590277777777778E-2</v>
      </c>
      <c r="D66" s="6">
        <f>$C$59/Tableau1[[#This Row],[Temps]]*900</f>
        <v>855.63093622795111</v>
      </c>
      <c r="E66" s="7">
        <v>0.9</v>
      </c>
      <c r="F66" s="6">
        <v>8</v>
      </c>
      <c r="G66" s="6" t="s">
        <v>150</v>
      </c>
      <c r="H66" s="5" t="s">
        <v>149</v>
      </c>
    </row>
    <row r="67" spans="1:8" x14ac:dyDescent="0.3">
      <c r="A67" s="10">
        <v>201</v>
      </c>
      <c r="B67" s="14" t="s">
        <v>33</v>
      </c>
      <c r="C67" s="12">
        <v>2.5729166666666664E-2</v>
      </c>
      <c r="D67" s="6">
        <f>$C$59/Tableau1[[#This Row],[Temps]]*900</f>
        <v>851.0121457489879</v>
      </c>
      <c r="E67" s="7">
        <v>0.9</v>
      </c>
      <c r="F67" s="6">
        <v>8</v>
      </c>
      <c r="G67" s="6" t="s">
        <v>150</v>
      </c>
      <c r="H67" s="5" t="s">
        <v>149</v>
      </c>
    </row>
    <row r="68" spans="1:8" x14ac:dyDescent="0.3">
      <c r="A68" s="10">
        <v>220</v>
      </c>
      <c r="B68" s="14" t="s">
        <v>34</v>
      </c>
      <c r="C68" s="12">
        <v>2.5972222222222219E-2</v>
      </c>
      <c r="D68" s="6">
        <f>$C$59/Tableau1[[#This Row],[Temps]]*900</f>
        <v>843.04812834224606</v>
      </c>
      <c r="E68" s="7">
        <v>0.9</v>
      </c>
      <c r="F68" s="6">
        <v>8</v>
      </c>
      <c r="G68" s="6" t="s">
        <v>150</v>
      </c>
      <c r="H68" s="5" t="s">
        <v>149</v>
      </c>
    </row>
    <row r="69" spans="1:8" x14ac:dyDescent="0.3">
      <c r="A69" s="10">
        <v>238</v>
      </c>
      <c r="B69" s="14" t="s">
        <v>35</v>
      </c>
      <c r="C69" s="12">
        <v>2.6157407407407407E-2</v>
      </c>
      <c r="D69" s="6">
        <f>$C$59/Tableau1[[#This Row],[Temps]]*900</f>
        <v>837.07964601769913</v>
      </c>
      <c r="E69" s="7">
        <v>0.9</v>
      </c>
      <c r="F69" s="6">
        <v>8</v>
      </c>
      <c r="G69" s="6" t="s">
        <v>150</v>
      </c>
      <c r="H69" s="5" t="s">
        <v>149</v>
      </c>
    </row>
    <row r="70" spans="1:8" x14ac:dyDescent="0.3">
      <c r="A70" s="10">
        <v>239</v>
      </c>
      <c r="B70" s="14" t="s">
        <v>36</v>
      </c>
      <c r="C70" s="12">
        <v>2.6192129629629631E-2</v>
      </c>
      <c r="D70" s="6">
        <f>$C$59/Tableau1[[#This Row],[Temps]]*900</f>
        <v>835.96995139195747</v>
      </c>
      <c r="E70" s="7">
        <v>0.9</v>
      </c>
      <c r="F70" s="6">
        <v>8</v>
      </c>
      <c r="G70" s="6" t="s">
        <v>150</v>
      </c>
      <c r="H70" s="5" t="s">
        <v>149</v>
      </c>
    </row>
    <row r="71" spans="1:8" x14ac:dyDescent="0.3">
      <c r="A71" s="10">
        <v>255</v>
      </c>
      <c r="B71" s="14" t="s">
        <v>37</v>
      </c>
      <c r="C71" s="12">
        <v>2.6539351851851852E-2</v>
      </c>
      <c r="D71" s="6">
        <f>$C$59/Tableau1[[#This Row],[Temps]]*900</f>
        <v>825.03270824247704</v>
      </c>
      <c r="E71" s="7">
        <v>0.9</v>
      </c>
      <c r="F71" s="6">
        <v>8</v>
      </c>
      <c r="G71" s="6" t="s">
        <v>150</v>
      </c>
      <c r="H71" s="5" t="s">
        <v>149</v>
      </c>
    </row>
    <row r="72" spans="1:8" x14ac:dyDescent="0.3">
      <c r="A72" s="10">
        <v>307</v>
      </c>
      <c r="B72" s="14" t="s">
        <v>38</v>
      </c>
      <c r="C72" s="12">
        <v>2.7129629629629632E-2</v>
      </c>
      <c r="D72" s="6">
        <f>$C$59/Tableau1[[#This Row],[Temps]]*900</f>
        <v>807.08191126279849</v>
      </c>
      <c r="E72" s="7">
        <v>0.9</v>
      </c>
      <c r="F72" s="6">
        <v>8</v>
      </c>
      <c r="G72" s="6" t="s">
        <v>150</v>
      </c>
      <c r="H72" s="5" t="s">
        <v>149</v>
      </c>
    </row>
    <row r="73" spans="1:8" x14ac:dyDescent="0.3">
      <c r="A73" s="10">
        <v>316</v>
      </c>
      <c r="B73" s="14" t="s">
        <v>39</v>
      </c>
      <c r="C73" s="12">
        <v>2.7175925925925926E-2</v>
      </c>
      <c r="D73" s="6">
        <f>$C$59/Tableau1[[#This Row],[Temps]]*900</f>
        <v>805.70698466780232</v>
      </c>
      <c r="E73" s="7">
        <v>0.9</v>
      </c>
      <c r="F73" s="6">
        <v>8</v>
      </c>
      <c r="G73" s="6" t="s">
        <v>150</v>
      </c>
      <c r="H73" s="5" t="s">
        <v>149</v>
      </c>
    </row>
    <row r="74" spans="1:8" x14ac:dyDescent="0.3">
      <c r="A74" s="10">
        <v>323</v>
      </c>
      <c r="B74" s="14" t="s">
        <v>91</v>
      </c>
      <c r="C74" s="12">
        <v>2.7245370370370368E-2</v>
      </c>
      <c r="D74" s="6">
        <f>$C$59/Tableau1[[#This Row],[Temps]]*900</f>
        <v>803.6533559898046</v>
      </c>
      <c r="E74" s="7">
        <v>0.9</v>
      </c>
      <c r="F74" s="6">
        <v>8</v>
      </c>
      <c r="G74" s="6" t="s">
        <v>150</v>
      </c>
      <c r="H74" s="5" t="s">
        <v>149</v>
      </c>
    </row>
    <row r="75" spans="1:8" x14ac:dyDescent="0.3">
      <c r="A75" s="10">
        <v>326</v>
      </c>
      <c r="B75" s="14" t="s">
        <v>40</v>
      </c>
      <c r="C75" s="12">
        <v>2.7256944444444445E-2</v>
      </c>
      <c r="D75" s="6">
        <f>$C$59/Tableau1[[#This Row],[Temps]]*900</f>
        <v>803.31210191082789</v>
      </c>
      <c r="E75" s="7">
        <v>0.9</v>
      </c>
      <c r="F75" s="6">
        <v>8</v>
      </c>
      <c r="G75" s="6" t="s">
        <v>150</v>
      </c>
      <c r="H75" s="5" t="s">
        <v>149</v>
      </c>
    </row>
    <row r="76" spans="1:8" x14ac:dyDescent="0.3">
      <c r="A76" s="10">
        <v>328</v>
      </c>
      <c r="B76" s="14" t="s">
        <v>41</v>
      </c>
      <c r="C76" s="12">
        <v>2.7291666666666662E-2</v>
      </c>
      <c r="D76" s="6">
        <f>$C$59/Tableau1[[#This Row],[Temps]]*900</f>
        <v>802.29007633587798</v>
      </c>
      <c r="E76" s="7">
        <v>0.9</v>
      </c>
      <c r="F76" s="6">
        <v>8</v>
      </c>
      <c r="G76" s="6" t="s">
        <v>150</v>
      </c>
      <c r="H76" s="5" t="s">
        <v>149</v>
      </c>
    </row>
    <row r="77" spans="1:8" x14ac:dyDescent="0.3">
      <c r="A77" s="10">
        <v>339</v>
      </c>
      <c r="B77" s="14" t="s">
        <v>42</v>
      </c>
      <c r="C77" s="12">
        <v>2.7372685185185184E-2</v>
      </c>
      <c r="D77" s="6">
        <f>$C$59/Tableau1[[#This Row],[Temps]]*900</f>
        <v>799.91543340380554</v>
      </c>
      <c r="E77" s="7">
        <v>0.9</v>
      </c>
      <c r="F77" s="6">
        <v>8</v>
      </c>
      <c r="G77" s="6" t="s">
        <v>150</v>
      </c>
      <c r="H77" s="5" t="s">
        <v>149</v>
      </c>
    </row>
    <row r="78" spans="1:8" x14ac:dyDescent="0.3">
      <c r="A78" s="10">
        <v>362</v>
      </c>
      <c r="B78" s="14" t="s">
        <v>43</v>
      </c>
      <c r="C78" s="12">
        <v>2.7673611111111111E-2</v>
      </c>
      <c r="D78" s="6">
        <f>$C$59/Tableau1[[#This Row],[Temps]]*900</f>
        <v>791.21706398996241</v>
      </c>
      <c r="E78" s="7">
        <v>0.9</v>
      </c>
      <c r="F78" s="6">
        <v>8</v>
      </c>
      <c r="G78" s="6" t="s">
        <v>150</v>
      </c>
      <c r="H78" s="5" t="s">
        <v>149</v>
      </c>
    </row>
    <row r="79" spans="1:8" x14ac:dyDescent="0.3">
      <c r="A79" s="10">
        <v>378</v>
      </c>
      <c r="B79" s="14" t="s">
        <v>44</v>
      </c>
      <c r="C79" s="12">
        <v>2.7893518518518515E-2</v>
      </c>
      <c r="D79" s="6">
        <f>$C$59/Tableau1[[#This Row],[Temps]]*900</f>
        <v>784.97925311203335</v>
      </c>
      <c r="E79" s="7">
        <v>0.9</v>
      </c>
      <c r="F79" s="6">
        <v>8</v>
      </c>
      <c r="G79" s="6" t="s">
        <v>150</v>
      </c>
      <c r="H79" s="5" t="s">
        <v>149</v>
      </c>
    </row>
    <row r="80" spans="1:8" x14ac:dyDescent="0.3">
      <c r="A80" s="10">
        <v>407</v>
      </c>
      <c r="B80" s="14" t="s">
        <v>45</v>
      </c>
      <c r="C80" s="12">
        <v>2.8206018518518519E-2</v>
      </c>
      <c r="D80" s="6">
        <f>$C$59/Tableau1[[#This Row],[Temps]]*900</f>
        <v>776.28231432088626</v>
      </c>
      <c r="E80" s="7">
        <v>0.9</v>
      </c>
      <c r="F80" s="6">
        <v>8</v>
      </c>
      <c r="G80" s="6" t="s">
        <v>150</v>
      </c>
      <c r="H80" s="5" t="s">
        <v>149</v>
      </c>
    </row>
    <row r="81" spans="1:8" x14ac:dyDescent="0.3">
      <c r="A81" s="10">
        <v>437</v>
      </c>
      <c r="B81" s="14" t="s">
        <v>46</v>
      </c>
      <c r="C81" s="12">
        <v>2.8611111111111115E-2</v>
      </c>
      <c r="D81" s="6">
        <f>$C$59/Tableau1[[#This Row],[Temps]]*900</f>
        <v>765.29126213592224</v>
      </c>
      <c r="E81" s="7">
        <v>0.9</v>
      </c>
      <c r="F81" s="6">
        <v>8</v>
      </c>
      <c r="G81" s="6" t="s">
        <v>150</v>
      </c>
      <c r="H81" s="5" t="s">
        <v>149</v>
      </c>
    </row>
    <row r="82" spans="1:8" x14ac:dyDescent="0.3">
      <c r="A82" s="10">
        <v>456</v>
      </c>
      <c r="B82" s="14" t="s">
        <v>47</v>
      </c>
      <c r="C82" s="12">
        <v>2.8784722222222225E-2</v>
      </c>
      <c r="D82" s="6">
        <f>$C$59/Tableau1[[#This Row],[Temps]]*900</f>
        <v>760.67551266586236</v>
      </c>
      <c r="E82" s="7">
        <v>0.9</v>
      </c>
      <c r="F82" s="6">
        <v>8</v>
      </c>
      <c r="G82" s="6" t="s">
        <v>150</v>
      </c>
      <c r="H82" s="5" t="s">
        <v>149</v>
      </c>
    </row>
    <row r="83" spans="1:8" x14ac:dyDescent="0.3">
      <c r="A83" s="10">
        <v>514</v>
      </c>
      <c r="B83" s="14" t="s">
        <v>48</v>
      </c>
      <c r="C83" s="12">
        <v>2.9317129629629634E-2</v>
      </c>
      <c r="D83" s="6">
        <f>$C$59/Tableau1[[#This Row],[Temps]]*900</f>
        <v>746.86142913541244</v>
      </c>
      <c r="E83" s="7">
        <v>0.9</v>
      </c>
      <c r="F83" s="6">
        <v>8</v>
      </c>
      <c r="G83" s="6" t="s">
        <v>150</v>
      </c>
      <c r="H83" s="5" t="s">
        <v>149</v>
      </c>
    </row>
    <row r="84" spans="1:8" x14ac:dyDescent="0.3">
      <c r="A84" s="10">
        <v>540</v>
      </c>
      <c r="B84" s="14" t="s">
        <v>49</v>
      </c>
      <c r="C84" s="12">
        <v>2.9548611111111109E-2</v>
      </c>
      <c r="D84" s="6">
        <f>$C$59/Tableau1[[#This Row],[Temps]]*900</f>
        <v>741.01057579318456</v>
      </c>
      <c r="E84" s="7">
        <v>0.9</v>
      </c>
      <c r="F84" s="6">
        <v>8</v>
      </c>
      <c r="G84" s="6" t="s">
        <v>150</v>
      </c>
      <c r="H84" s="5" t="s">
        <v>149</v>
      </c>
    </row>
    <row r="85" spans="1:8" x14ac:dyDescent="0.3">
      <c r="A85" s="10">
        <v>547</v>
      </c>
      <c r="B85" s="14" t="s">
        <v>107</v>
      </c>
      <c r="C85" s="12">
        <v>2.9652777777777778E-2</v>
      </c>
      <c r="D85" s="6">
        <f>$C$59/Tableau1[[#This Row],[Temps]]*900</f>
        <v>738.40749414519905</v>
      </c>
      <c r="E85" s="7">
        <v>0.9</v>
      </c>
      <c r="F85" s="6">
        <v>8</v>
      </c>
      <c r="G85" s="6" t="s">
        <v>150</v>
      </c>
      <c r="H85" s="5" t="s">
        <v>149</v>
      </c>
    </row>
    <row r="86" spans="1:8" x14ac:dyDescent="0.3">
      <c r="A86" s="10">
        <v>582</v>
      </c>
      <c r="B86" s="14" t="s">
        <v>50</v>
      </c>
      <c r="C86" s="12">
        <v>3.0115740740740738E-2</v>
      </c>
      <c r="D86" s="6">
        <f>$C$59/Tableau1[[#This Row],[Temps]]*900</f>
        <v>727.05611068408916</v>
      </c>
      <c r="E86" s="7">
        <v>0.9</v>
      </c>
      <c r="F86" s="6">
        <v>8</v>
      </c>
      <c r="G86" s="6" t="s">
        <v>150</v>
      </c>
      <c r="H86" s="5" t="s">
        <v>149</v>
      </c>
    </row>
    <row r="87" spans="1:8" x14ac:dyDescent="0.3">
      <c r="A87" s="10">
        <v>616</v>
      </c>
      <c r="B87" s="14" t="s">
        <v>51</v>
      </c>
      <c r="C87" s="12">
        <v>3.0497685185185183E-2</v>
      </c>
      <c r="D87" s="6">
        <f>$C$59/Tableau1[[#This Row],[Temps]]*900</f>
        <v>717.95066413662244</v>
      </c>
      <c r="E87" s="7">
        <v>0.9</v>
      </c>
      <c r="F87" s="6">
        <v>8</v>
      </c>
      <c r="G87" s="6" t="s">
        <v>150</v>
      </c>
      <c r="H87" s="5" t="s">
        <v>149</v>
      </c>
    </row>
    <row r="88" spans="1:8" x14ac:dyDescent="0.3">
      <c r="A88" s="10">
        <v>688</v>
      </c>
      <c r="B88" s="14" t="s">
        <v>52</v>
      </c>
      <c r="C88" s="12">
        <v>3.1504629629629625E-2</v>
      </c>
      <c r="D88" s="6">
        <f>$C$59/Tableau1[[#This Row],[Temps]]*900</f>
        <v>695.00367376928739</v>
      </c>
      <c r="E88" s="7">
        <v>0.9</v>
      </c>
      <c r="F88" s="6">
        <v>8</v>
      </c>
      <c r="G88" s="6" t="s">
        <v>150</v>
      </c>
      <c r="H88" s="5" t="s">
        <v>149</v>
      </c>
    </row>
    <row r="89" spans="1:8" x14ac:dyDescent="0.3">
      <c r="A89" s="10">
        <v>724</v>
      </c>
      <c r="B89" s="14" t="s">
        <v>53</v>
      </c>
      <c r="C89" s="12">
        <v>3.2037037037037037E-2</v>
      </c>
      <c r="D89" s="6">
        <f>$C$59/Tableau1[[#This Row],[Temps]]*900</f>
        <v>683.45375722543349</v>
      </c>
      <c r="E89" s="7">
        <v>0.9</v>
      </c>
      <c r="F89" s="6">
        <v>8</v>
      </c>
      <c r="G89" s="6" t="s">
        <v>150</v>
      </c>
      <c r="H89" s="5" t="s">
        <v>149</v>
      </c>
    </row>
    <row r="90" spans="1:8" x14ac:dyDescent="0.3">
      <c r="A90" s="10">
        <v>727</v>
      </c>
      <c r="B90" s="14" t="s">
        <v>54</v>
      </c>
      <c r="C90" s="12">
        <v>3.2071759259259258E-2</v>
      </c>
      <c r="D90" s="6">
        <f>$C$59/Tableau1[[#This Row],[Temps]]*900</f>
        <v>682.71382172500898</v>
      </c>
      <c r="E90" s="7">
        <v>0.9</v>
      </c>
      <c r="F90" s="6">
        <v>8</v>
      </c>
      <c r="G90" s="6" t="s">
        <v>150</v>
      </c>
      <c r="H90" s="5" t="s">
        <v>149</v>
      </c>
    </row>
    <row r="91" spans="1:8" x14ac:dyDescent="0.3">
      <c r="A91" s="10">
        <v>780</v>
      </c>
      <c r="B91" s="14" t="s">
        <v>55</v>
      </c>
      <c r="C91" s="12">
        <v>3.2650462962962964E-2</v>
      </c>
      <c r="D91" s="6">
        <f>$C$59/Tableau1[[#This Row],[Temps]]*900</f>
        <v>670.6132577100318</v>
      </c>
      <c r="E91" s="7">
        <v>0.9</v>
      </c>
      <c r="F91" s="6">
        <v>8</v>
      </c>
      <c r="G91" s="6" t="s">
        <v>150</v>
      </c>
      <c r="H91" s="5" t="s">
        <v>149</v>
      </c>
    </row>
    <row r="92" spans="1:8" x14ac:dyDescent="0.3">
      <c r="A92" s="10">
        <v>845</v>
      </c>
      <c r="B92" s="14" t="s">
        <v>56</v>
      </c>
      <c r="C92" s="12">
        <v>3.363425925925926E-2</v>
      </c>
      <c r="D92" s="6">
        <f>$C$59/Tableau1[[#This Row],[Temps]]*900</f>
        <v>650.99793530626289</v>
      </c>
      <c r="E92" s="7">
        <v>0.9</v>
      </c>
      <c r="F92" s="6">
        <v>8</v>
      </c>
      <c r="G92" s="6" t="s">
        <v>150</v>
      </c>
      <c r="H92" s="5" t="s">
        <v>149</v>
      </c>
    </row>
    <row r="93" spans="1:8" x14ac:dyDescent="0.3">
      <c r="A93" s="10">
        <v>869</v>
      </c>
      <c r="B93" s="14" t="s">
        <v>57</v>
      </c>
      <c r="C93" s="12">
        <v>3.4016203703703708E-2</v>
      </c>
      <c r="D93" s="6">
        <f>$C$59/Tableau1[[#This Row],[Temps]]*900</f>
        <v>643.68832936372905</v>
      </c>
      <c r="E93" s="7">
        <v>0.9</v>
      </c>
      <c r="F93" s="6">
        <v>8</v>
      </c>
      <c r="G93" s="6" t="s">
        <v>150</v>
      </c>
      <c r="H93" s="5" t="s">
        <v>149</v>
      </c>
    </row>
    <row r="94" spans="1:8" x14ac:dyDescent="0.3">
      <c r="A94" s="10">
        <v>914</v>
      </c>
      <c r="B94" s="14" t="s">
        <v>58</v>
      </c>
      <c r="C94" s="12">
        <v>3.4930555555555555E-2</v>
      </c>
      <c r="D94" s="6">
        <f>$C$59/Tableau1[[#This Row],[Temps]]*900</f>
        <v>626.83896620278335</v>
      </c>
      <c r="E94" s="7">
        <v>0.9</v>
      </c>
      <c r="F94" s="6">
        <v>8</v>
      </c>
      <c r="G94" s="6" t="s">
        <v>150</v>
      </c>
      <c r="H94" s="5" t="s">
        <v>149</v>
      </c>
    </row>
    <row r="95" spans="1:8" x14ac:dyDescent="0.3">
      <c r="A95" s="10">
        <v>988</v>
      </c>
      <c r="B95" s="14" t="s">
        <v>59</v>
      </c>
      <c r="C95" s="12">
        <v>3.7326388888888888E-2</v>
      </c>
      <c r="D95" s="6">
        <f>$C$59/Tableau1[[#This Row],[Temps]]*900</f>
        <v>586.60465116279067</v>
      </c>
      <c r="E95" s="7">
        <v>0.9</v>
      </c>
      <c r="F95" s="6">
        <v>8</v>
      </c>
      <c r="G95" s="6" t="s">
        <v>150</v>
      </c>
      <c r="H95" s="5" t="s">
        <v>149</v>
      </c>
    </row>
    <row r="96" spans="1:8" x14ac:dyDescent="0.3">
      <c r="A96" s="9">
        <v>1</v>
      </c>
      <c r="B96" s="15">
        <v>0.1</v>
      </c>
      <c r="C96" s="11">
        <v>1.5532407407407406E-2</v>
      </c>
      <c r="D96" s="6">
        <f>Tableau1[[#This Row],[Temps]]/Tableau1[[#This Row],[Temps]]*900</f>
        <v>900</v>
      </c>
      <c r="E96" s="7">
        <v>0.9</v>
      </c>
      <c r="F96" s="6">
        <v>8</v>
      </c>
      <c r="G96" s="6" t="s">
        <v>148</v>
      </c>
      <c r="H96" s="5" t="s">
        <v>180</v>
      </c>
    </row>
    <row r="97" spans="1:8" x14ac:dyDescent="0.3">
      <c r="A97" s="13">
        <v>2</v>
      </c>
      <c r="B97" s="16" t="s">
        <v>13</v>
      </c>
      <c r="C97" s="11">
        <v>1.6273148148148148E-2</v>
      </c>
      <c r="D97" s="6">
        <f>Tableau1[[#This Row],[Temps]]/Tableau1[[#This Row],[Temps]]*900</f>
        <v>900</v>
      </c>
      <c r="E97" s="7">
        <v>0.9</v>
      </c>
      <c r="F97" s="6">
        <v>8</v>
      </c>
      <c r="G97" s="6" t="s">
        <v>148</v>
      </c>
      <c r="H97" s="5" t="s">
        <v>180</v>
      </c>
    </row>
    <row r="98" spans="1:8" x14ac:dyDescent="0.3">
      <c r="A98" s="13">
        <v>2</v>
      </c>
      <c r="B98" s="16" t="s">
        <v>63</v>
      </c>
      <c r="C98" s="11">
        <v>1.6273148148148148E-2</v>
      </c>
      <c r="D98" s="6">
        <f>Tableau1[[#This Row],[Temps]]/Tableau1[[#This Row],[Temps]]*900</f>
        <v>900</v>
      </c>
      <c r="E98" s="7">
        <v>0.9</v>
      </c>
      <c r="F98" s="6">
        <v>8</v>
      </c>
      <c r="G98" s="6" t="s">
        <v>148</v>
      </c>
      <c r="H98" s="5" t="s">
        <v>180</v>
      </c>
    </row>
    <row r="99" spans="1:8" x14ac:dyDescent="0.3">
      <c r="A99" s="9">
        <v>5</v>
      </c>
      <c r="B99" s="16" t="s">
        <v>64</v>
      </c>
      <c r="C99" s="11">
        <v>1.8067129629629631E-2</v>
      </c>
      <c r="D99" s="6">
        <f>Tableau1[[#This Row],[Temps]]/Tableau1[[#This Row],[Temps]]*900</f>
        <v>900</v>
      </c>
      <c r="E99" s="7">
        <v>0.9</v>
      </c>
      <c r="F99" s="6">
        <v>8</v>
      </c>
      <c r="G99" s="6" t="s">
        <v>148</v>
      </c>
      <c r="H99" s="5" t="s">
        <v>180</v>
      </c>
    </row>
    <row r="100" spans="1:8" x14ac:dyDescent="0.3">
      <c r="A100" s="9">
        <v>5</v>
      </c>
      <c r="B100" s="16" t="s">
        <v>14</v>
      </c>
      <c r="C100" s="11">
        <v>1.8067129629629631E-2</v>
      </c>
      <c r="D100" s="6">
        <f>Tableau1[[#This Row],[Temps]]/Tableau1[[#This Row],[Temps]]*900</f>
        <v>900</v>
      </c>
      <c r="E100" s="7">
        <v>0.9</v>
      </c>
      <c r="F100" s="6">
        <v>8</v>
      </c>
      <c r="G100" s="6" t="s">
        <v>148</v>
      </c>
      <c r="H100" s="5" t="s">
        <v>180</v>
      </c>
    </row>
    <row r="101" spans="1:8" x14ac:dyDescent="0.3">
      <c r="A101" s="13">
        <v>2</v>
      </c>
      <c r="B101" s="16" t="s">
        <v>26</v>
      </c>
      <c r="C101" s="11">
        <v>3.6111111111111115E-2</v>
      </c>
      <c r="D101" s="6">
        <f>$C$107/Tableau1[[#This Row],[Temps]]*1000</f>
        <v>1018.2692307692307</v>
      </c>
      <c r="E101" s="7">
        <v>1</v>
      </c>
      <c r="F101" s="6">
        <v>15</v>
      </c>
      <c r="G101" s="6" t="s">
        <v>148</v>
      </c>
      <c r="H101" s="5" t="s">
        <v>180</v>
      </c>
    </row>
    <row r="102" spans="1:8" x14ac:dyDescent="0.3">
      <c r="A102" s="13">
        <v>2</v>
      </c>
      <c r="B102" s="16" t="s">
        <v>60</v>
      </c>
      <c r="C102" s="11">
        <v>3.6111111111111115E-2</v>
      </c>
      <c r="D102" s="6">
        <f>$C$107/Tableau1[[#This Row],[Temps]]*1000</f>
        <v>1018.2692307692307</v>
      </c>
      <c r="E102" s="7">
        <v>1</v>
      </c>
      <c r="F102" s="6">
        <v>15</v>
      </c>
      <c r="G102" s="6" t="s">
        <v>148</v>
      </c>
      <c r="H102" s="5" t="s">
        <v>180</v>
      </c>
    </row>
    <row r="103" spans="1:8" x14ac:dyDescent="0.3">
      <c r="A103" s="13">
        <v>3</v>
      </c>
      <c r="B103" s="16" t="s">
        <v>65</v>
      </c>
      <c r="C103" s="11">
        <v>3.6215277777777777E-2</v>
      </c>
      <c r="D103" s="6">
        <f>$C$107/Tableau1[[#This Row],[Temps]]*1000</f>
        <v>1015.3403643336529</v>
      </c>
      <c r="E103" s="7">
        <v>1</v>
      </c>
      <c r="F103" s="6">
        <v>15</v>
      </c>
      <c r="G103" s="6" t="s">
        <v>148</v>
      </c>
      <c r="H103" s="5" t="s">
        <v>180</v>
      </c>
    </row>
    <row r="104" spans="1:8" x14ac:dyDescent="0.3">
      <c r="A104" s="13">
        <v>3</v>
      </c>
      <c r="B104" s="16" t="s">
        <v>30</v>
      </c>
      <c r="C104" s="11">
        <v>3.6215277777777777E-2</v>
      </c>
      <c r="D104" s="6">
        <f>$C$107/Tableau1[[#This Row],[Temps]]*1000</f>
        <v>1015.3403643336529</v>
      </c>
      <c r="E104" s="7">
        <v>1</v>
      </c>
      <c r="F104" s="6">
        <v>15</v>
      </c>
      <c r="G104" s="6" t="s">
        <v>148</v>
      </c>
      <c r="H104" s="5" t="s">
        <v>180</v>
      </c>
    </row>
    <row r="105" spans="1:8" x14ac:dyDescent="0.3">
      <c r="A105" s="9">
        <v>4</v>
      </c>
      <c r="B105" s="16" t="s">
        <v>66</v>
      </c>
      <c r="C105" s="11">
        <v>3.6331018518518519E-2</v>
      </c>
      <c r="D105" s="6">
        <f>$C$107/Tableau1[[#This Row],[Temps]]*1000</f>
        <v>1012.1057661675694</v>
      </c>
      <c r="E105" s="7">
        <v>1</v>
      </c>
      <c r="F105" s="6">
        <v>15</v>
      </c>
      <c r="G105" s="6" t="s">
        <v>148</v>
      </c>
      <c r="H105" s="5" t="s">
        <v>180</v>
      </c>
    </row>
    <row r="106" spans="1:8" x14ac:dyDescent="0.3">
      <c r="A106" s="9">
        <v>4</v>
      </c>
      <c r="B106" s="16" t="s">
        <v>67</v>
      </c>
      <c r="C106" s="11">
        <v>3.6331018518518519E-2</v>
      </c>
      <c r="D106" s="6">
        <f>$C$107/Tableau1[[#This Row],[Temps]]*1000</f>
        <v>1012.1057661675694</v>
      </c>
      <c r="E106" s="7">
        <v>1</v>
      </c>
      <c r="F106" s="6">
        <v>15</v>
      </c>
      <c r="G106" s="6" t="s">
        <v>148</v>
      </c>
      <c r="H106" s="5" t="s">
        <v>180</v>
      </c>
    </row>
    <row r="107" spans="1:8" x14ac:dyDescent="0.3">
      <c r="A107" s="9" t="s">
        <v>175</v>
      </c>
      <c r="B107" s="16" t="s">
        <v>22</v>
      </c>
      <c r="C107" s="11">
        <v>3.6770833333333336E-2</v>
      </c>
      <c r="D107" s="6">
        <f>$C$107/Tableau1[[#This Row],[Temps]]*1000</f>
        <v>1000</v>
      </c>
      <c r="E107" s="7">
        <v>1</v>
      </c>
      <c r="F107" s="6">
        <v>15</v>
      </c>
      <c r="G107" s="6" t="s">
        <v>148</v>
      </c>
      <c r="H107" s="5" t="s">
        <v>180</v>
      </c>
    </row>
    <row r="108" spans="1:8" x14ac:dyDescent="0.3">
      <c r="A108" s="9">
        <v>5</v>
      </c>
      <c r="B108" s="16" t="s">
        <v>68</v>
      </c>
      <c r="C108" s="11">
        <v>3.6770833333333336E-2</v>
      </c>
      <c r="D108" s="6">
        <f>$C$107/Tableau1[[#This Row],[Temps]]*1000</f>
        <v>1000</v>
      </c>
      <c r="E108" s="7">
        <v>1</v>
      </c>
      <c r="F108" s="6">
        <v>15</v>
      </c>
      <c r="G108" s="6" t="s">
        <v>148</v>
      </c>
      <c r="H108" s="5" t="s">
        <v>180</v>
      </c>
    </row>
    <row r="109" spans="1:8" x14ac:dyDescent="0.3">
      <c r="A109" s="9">
        <v>10</v>
      </c>
      <c r="B109" s="16" t="s">
        <v>69</v>
      </c>
      <c r="C109" s="11">
        <v>3.7962962962962962E-2</v>
      </c>
      <c r="D109" s="6">
        <f>$C$107/Tableau1[[#This Row],[Temps]]*1000</f>
        <v>968.59756097560989</v>
      </c>
      <c r="E109" s="7">
        <v>1</v>
      </c>
      <c r="F109" s="6">
        <v>15</v>
      </c>
      <c r="G109" s="6" t="s">
        <v>148</v>
      </c>
      <c r="H109" s="5" t="s">
        <v>180</v>
      </c>
    </row>
    <row r="110" spans="1:8" x14ac:dyDescent="0.3">
      <c r="A110" s="9">
        <v>10</v>
      </c>
      <c r="B110" s="16" t="s">
        <v>61</v>
      </c>
      <c r="C110" s="11">
        <v>3.7962962962962962E-2</v>
      </c>
      <c r="D110" s="6">
        <f>$C$107/Tableau1[[#This Row],[Temps]]*1000</f>
        <v>968.59756097560989</v>
      </c>
      <c r="E110" s="7">
        <v>1</v>
      </c>
      <c r="F110" s="6">
        <v>15</v>
      </c>
      <c r="G110" s="6" t="s">
        <v>148</v>
      </c>
      <c r="H110" s="5" t="s">
        <v>180</v>
      </c>
    </row>
    <row r="111" spans="1:8" x14ac:dyDescent="0.3">
      <c r="A111" s="9">
        <v>15</v>
      </c>
      <c r="B111" s="16" t="s">
        <v>52</v>
      </c>
      <c r="C111" s="11">
        <v>4.0729166666666664E-2</v>
      </c>
      <c r="D111" s="6">
        <f>$C$107/Tableau1[[#This Row],[Temps]]*1000</f>
        <v>902.81329923273665</v>
      </c>
      <c r="E111" s="7">
        <v>1</v>
      </c>
      <c r="F111" s="6">
        <v>15</v>
      </c>
      <c r="G111" s="6" t="s">
        <v>148</v>
      </c>
      <c r="H111" s="5" t="s">
        <v>180</v>
      </c>
    </row>
    <row r="112" spans="1:8" x14ac:dyDescent="0.3">
      <c r="A112" s="9">
        <v>15</v>
      </c>
      <c r="B112" s="16" t="s">
        <v>18</v>
      </c>
      <c r="C112" s="11">
        <v>4.0729166666666664E-2</v>
      </c>
      <c r="D112" s="6">
        <f>$C$107/Tableau1[[#This Row],[Temps]]*1000</f>
        <v>902.81329923273665</v>
      </c>
      <c r="E112" s="7">
        <v>1</v>
      </c>
      <c r="F112" s="6">
        <v>15</v>
      </c>
      <c r="G112" s="6" t="s">
        <v>148</v>
      </c>
      <c r="H112" s="5" t="s">
        <v>180</v>
      </c>
    </row>
    <row r="113" spans="1:8" x14ac:dyDescent="0.3">
      <c r="A113" s="9">
        <v>29</v>
      </c>
      <c r="B113" s="16" t="s">
        <v>71</v>
      </c>
      <c r="C113" s="11">
        <v>4.731481481481481E-2</v>
      </c>
      <c r="D113" s="6">
        <f>$C$107/Tableau1[[#This Row],[Temps]]*1000</f>
        <v>777.15264187866944</v>
      </c>
      <c r="E113" s="7">
        <v>1</v>
      </c>
      <c r="F113" s="6">
        <v>15</v>
      </c>
      <c r="G113" s="6" t="s">
        <v>148</v>
      </c>
      <c r="H113" s="5" t="s">
        <v>180</v>
      </c>
    </row>
    <row r="114" spans="1:8" x14ac:dyDescent="0.3">
      <c r="A114" s="9">
        <v>29</v>
      </c>
      <c r="B114" s="16" t="s">
        <v>70</v>
      </c>
      <c r="C114" s="11">
        <v>4.731481481481481E-2</v>
      </c>
      <c r="D114" s="6">
        <f>$C$107/Tableau1[[#This Row],[Temps]]*1000</f>
        <v>777.15264187866944</v>
      </c>
      <c r="E114" s="7">
        <v>1</v>
      </c>
      <c r="F114" s="6">
        <v>15</v>
      </c>
      <c r="G114" s="6" t="s">
        <v>148</v>
      </c>
      <c r="H114" s="5" t="s">
        <v>180</v>
      </c>
    </row>
    <row r="115" spans="1:8" x14ac:dyDescent="0.3">
      <c r="A115" s="13">
        <v>1</v>
      </c>
      <c r="B115" s="16" t="s">
        <v>18</v>
      </c>
      <c r="C115" s="11">
        <v>2.5185185185185185E-2</v>
      </c>
      <c r="D115" s="6">
        <f>$C$119/Tableau1[[#This Row],[Temps]]*900</f>
        <v>1026.9761029411766</v>
      </c>
      <c r="E115" s="7">
        <v>0.9</v>
      </c>
      <c r="F115" s="6">
        <v>10</v>
      </c>
      <c r="G115" s="6" t="s">
        <v>150</v>
      </c>
      <c r="H115" s="5" t="s">
        <v>72</v>
      </c>
    </row>
    <row r="116" spans="1:8" x14ac:dyDescent="0.3">
      <c r="A116" s="9">
        <v>6</v>
      </c>
      <c r="B116" s="16" t="s">
        <v>19</v>
      </c>
      <c r="C116" s="11">
        <v>2.6620370370370374E-2</v>
      </c>
      <c r="D116" s="6">
        <f>$C$119/Tableau1[[#This Row],[Temps]]*900</f>
        <v>971.60869565217376</v>
      </c>
      <c r="E116" s="7">
        <v>0.9</v>
      </c>
      <c r="F116" s="6">
        <v>10</v>
      </c>
      <c r="G116" s="6" t="s">
        <v>150</v>
      </c>
      <c r="H116" s="5" t="s">
        <v>72</v>
      </c>
    </row>
    <row r="117" spans="1:8" x14ac:dyDescent="0.3">
      <c r="A117" s="9">
        <v>7</v>
      </c>
      <c r="B117" s="16" t="s">
        <v>73</v>
      </c>
      <c r="C117" s="11">
        <v>2.6793981481481485E-2</v>
      </c>
      <c r="D117" s="6">
        <f>$C$119/Tableau1[[#This Row],[Temps]]*900</f>
        <v>965.31317494600432</v>
      </c>
      <c r="E117" s="7">
        <v>0.9</v>
      </c>
      <c r="F117" s="6">
        <v>10</v>
      </c>
      <c r="G117" s="6" t="s">
        <v>150</v>
      </c>
      <c r="H117" s="5" t="s">
        <v>72</v>
      </c>
    </row>
    <row r="118" spans="1:8" x14ac:dyDescent="0.3">
      <c r="A118" s="9">
        <v>8</v>
      </c>
      <c r="B118" s="16" t="s">
        <v>74</v>
      </c>
      <c r="C118" s="11">
        <v>2.6805555555555555E-2</v>
      </c>
      <c r="D118" s="6">
        <f>$C$119/Tableau1[[#This Row],[Temps]]*900</f>
        <v>964.896373056995</v>
      </c>
      <c r="E118" s="7">
        <v>0.9</v>
      </c>
      <c r="F118" s="6">
        <v>10</v>
      </c>
      <c r="G118" s="6" t="s">
        <v>150</v>
      </c>
      <c r="H118" s="5" t="s">
        <v>72</v>
      </c>
    </row>
    <row r="119" spans="1:8" x14ac:dyDescent="0.3">
      <c r="A119" s="9">
        <v>11</v>
      </c>
      <c r="B119" s="15">
        <v>0.1</v>
      </c>
      <c r="C119" s="11">
        <v>2.8738425925925928E-2</v>
      </c>
      <c r="D119" s="6">
        <f>$C$119/Tableau1[[#This Row],[Temps]]*900</f>
        <v>900</v>
      </c>
      <c r="E119" s="7">
        <v>0.9</v>
      </c>
      <c r="F119" s="6">
        <v>10</v>
      </c>
      <c r="G119" s="6" t="s">
        <v>150</v>
      </c>
      <c r="H119" s="5" t="s">
        <v>72</v>
      </c>
    </row>
    <row r="120" spans="1:8" x14ac:dyDescent="0.3">
      <c r="A120" s="9">
        <v>18</v>
      </c>
      <c r="B120" s="16" t="s">
        <v>25</v>
      </c>
      <c r="C120" s="11">
        <v>2.9652777777777778E-2</v>
      </c>
      <c r="D120" s="6">
        <f>$C$119/Tableau1[[#This Row],[Temps]]*900</f>
        <v>872.24824355971907</v>
      </c>
      <c r="E120" s="7">
        <v>0.9</v>
      </c>
      <c r="F120" s="6">
        <v>10</v>
      </c>
      <c r="G120" s="6" t="s">
        <v>150</v>
      </c>
      <c r="H120" s="5" t="s">
        <v>72</v>
      </c>
    </row>
    <row r="121" spans="1:8" x14ac:dyDescent="0.3">
      <c r="A121" s="9">
        <v>20</v>
      </c>
      <c r="B121" s="16" t="s">
        <v>24</v>
      </c>
      <c r="C121" s="11">
        <v>2.97337962962963E-2</v>
      </c>
      <c r="D121" s="6">
        <f>$C$119/Tableau1[[#This Row],[Temps]]*900</f>
        <v>869.87154534838453</v>
      </c>
      <c r="E121" s="7">
        <v>0.9</v>
      </c>
      <c r="F121" s="6">
        <v>10</v>
      </c>
      <c r="G121" s="6" t="s">
        <v>150</v>
      </c>
      <c r="H121" s="5" t="s">
        <v>72</v>
      </c>
    </row>
    <row r="122" spans="1:8" x14ac:dyDescent="0.3">
      <c r="A122" s="9">
        <v>28</v>
      </c>
      <c r="B122" s="16" t="s">
        <v>38</v>
      </c>
      <c r="C122" s="11">
        <v>3.0497685185185183E-2</v>
      </c>
      <c r="D122" s="6">
        <f>$C$119/Tableau1[[#This Row],[Temps]]*900</f>
        <v>848.08349146110072</v>
      </c>
      <c r="E122" s="7">
        <v>0.9</v>
      </c>
      <c r="F122" s="6">
        <v>10</v>
      </c>
      <c r="G122" s="6" t="s">
        <v>150</v>
      </c>
      <c r="H122" s="5" t="s">
        <v>72</v>
      </c>
    </row>
    <row r="123" spans="1:8" x14ac:dyDescent="0.3">
      <c r="A123" s="9">
        <v>31</v>
      </c>
      <c r="B123" s="16" t="s">
        <v>174</v>
      </c>
      <c r="C123" s="11">
        <v>3.0925925925925926E-2</v>
      </c>
      <c r="D123" s="6">
        <f>$C$119/Tableau1[[#This Row],[Temps]]*900</f>
        <v>836.33982035928148</v>
      </c>
      <c r="E123" s="7">
        <v>0.9</v>
      </c>
      <c r="F123" s="6">
        <v>10</v>
      </c>
      <c r="G123" s="6" t="s">
        <v>150</v>
      </c>
      <c r="H123" s="5" t="s">
        <v>72</v>
      </c>
    </row>
    <row r="124" spans="1:8" x14ac:dyDescent="0.3">
      <c r="A124" s="9">
        <v>38</v>
      </c>
      <c r="B124" s="16" t="s">
        <v>29</v>
      </c>
      <c r="C124" s="11">
        <v>3.1747685185185184E-2</v>
      </c>
      <c r="D124" s="6">
        <f>$C$119/Tableau1[[#This Row],[Temps]]*900</f>
        <v>814.69194312796219</v>
      </c>
      <c r="E124" s="7">
        <v>0.9</v>
      </c>
      <c r="F124" s="6">
        <v>10</v>
      </c>
      <c r="G124" s="6" t="s">
        <v>150</v>
      </c>
      <c r="H124" s="5" t="s">
        <v>72</v>
      </c>
    </row>
    <row r="125" spans="1:8" x14ac:dyDescent="0.3">
      <c r="A125" s="9">
        <v>39</v>
      </c>
      <c r="B125" s="16" t="s">
        <v>40</v>
      </c>
      <c r="C125" s="11">
        <v>3.1898148148148148E-2</v>
      </c>
      <c r="D125" s="6">
        <f>$C$119/Tableau1[[#This Row],[Temps]]*900</f>
        <v>810.84905660377365</v>
      </c>
      <c r="E125" s="7">
        <v>0.9</v>
      </c>
      <c r="F125" s="6">
        <v>10</v>
      </c>
      <c r="G125" s="6" t="s">
        <v>150</v>
      </c>
      <c r="H125" s="5" t="s">
        <v>72</v>
      </c>
    </row>
    <row r="126" spans="1:8" x14ac:dyDescent="0.3">
      <c r="A126" s="9">
        <v>44</v>
      </c>
      <c r="B126" s="16" t="s">
        <v>33</v>
      </c>
      <c r="C126" s="11">
        <v>3.260416666666667E-2</v>
      </c>
      <c r="D126" s="6">
        <f>$C$119/Tableau1[[#This Row],[Temps]]*900</f>
        <v>793.29073482428112</v>
      </c>
      <c r="E126" s="7">
        <v>0.9</v>
      </c>
      <c r="F126" s="6">
        <v>10</v>
      </c>
      <c r="G126" s="6" t="s">
        <v>150</v>
      </c>
      <c r="H126" s="5" t="s">
        <v>72</v>
      </c>
    </row>
    <row r="127" spans="1:8" x14ac:dyDescent="0.3">
      <c r="A127" s="9">
        <v>48</v>
      </c>
      <c r="B127" s="16" t="s">
        <v>41</v>
      </c>
      <c r="C127" s="11">
        <v>3.3298611111111112E-2</v>
      </c>
      <c r="D127" s="6">
        <f>$C$119/Tableau1[[#This Row],[Temps]]*900</f>
        <v>776.74661105318046</v>
      </c>
      <c r="E127" s="7">
        <v>0.9</v>
      </c>
      <c r="F127" s="6">
        <v>10</v>
      </c>
      <c r="G127" s="6" t="s">
        <v>150</v>
      </c>
      <c r="H127" s="5" t="s">
        <v>72</v>
      </c>
    </row>
    <row r="128" spans="1:8" x14ac:dyDescent="0.3">
      <c r="A128" s="9">
        <v>50</v>
      </c>
      <c r="B128" s="16" t="s">
        <v>76</v>
      </c>
      <c r="C128" s="11">
        <v>3.3333333333333333E-2</v>
      </c>
      <c r="D128" s="6">
        <f>$C$119/Tableau1[[#This Row],[Temps]]*900</f>
        <v>775.93750000000011</v>
      </c>
      <c r="E128" s="7">
        <v>0.9</v>
      </c>
      <c r="F128" s="6">
        <v>10</v>
      </c>
      <c r="G128" s="6" t="s">
        <v>150</v>
      </c>
      <c r="H128" s="5" t="s">
        <v>72</v>
      </c>
    </row>
    <row r="129" spans="1:8" x14ac:dyDescent="0.3">
      <c r="A129" s="9">
        <v>52</v>
      </c>
      <c r="B129" s="16" t="s">
        <v>106</v>
      </c>
      <c r="C129" s="11">
        <v>3.3449074074074069E-2</v>
      </c>
      <c r="D129" s="6">
        <f>$C$119/Tableau1[[#This Row],[Temps]]*900</f>
        <v>773.25259515570951</v>
      </c>
      <c r="E129" s="7">
        <v>0.9</v>
      </c>
      <c r="F129" s="6">
        <v>10</v>
      </c>
      <c r="G129" s="6" t="s">
        <v>150</v>
      </c>
      <c r="H129" s="5" t="s">
        <v>72</v>
      </c>
    </row>
    <row r="130" spans="1:8" x14ac:dyDescent="0.3">
      <c r="A130" s="9">
        <v>64</v>
      </c>
      <c r="B130" s="16" t="s">
        <v>46</v>
      </c>
      <c r="C130" s="11">
        <v>3.5127314814814813E-2</v>
      </c>
      <c r="D130" s="6">
        <f>$C$119/Tableau1[[#This Row],[Temps]]*900</f>
        <v>736.30971993410219</v>
      </c>
      <c r="E130" s="7">
        <v>0.9</v>
      </c>
      <c r="F130" s="6">
        <v>10</v>
      </c>
      <c r="G130" s="6" t="s">
        <v>150</v>
      </c>
      <c r="H130" s="5" t="s">
        <v>72</v>
      </c>
    </row>
    <row r="131" spans="1:8" x14ac:dyDescent="0.3">
      <c r="A131" s="9">
        <v>65</v>
      </c>
      <c r="B131" s="16" t="s">
        <v>43</v>
      </c>
      <c r="C131" s="11">
        <v>3.515046296296296E-2</v>
      </c>
      <c r="D131" s="6">
        <f>$C$119/Tableau1[[#This Row],[Temps]]*900</f>
        <v>735.82482713203831</v>
      </c>
      <c r="E131" s="7">
        <v>0.9</v>
      </c>
      <c r="F131" s="6">
        <v>10</v>
      </c>
      <c r="G131" s="6" t="s">
        <v>150</v>
      </c>
      <c r="H131" s="5" t="s">
        <v>72</v>
      </c>
    </row>
    <row r="132" spans="1:8" x14ac:dyDescent="0.3">
      <c r="A132" s="8"/>
      <c r="B132" s="18">
        <v>0.1</v>
      </c>
      <c r="C132" s="11">
        <v>1.5370370370370369E-2</v>
      </c>
      <c r="D132" s="6">
        <f>$C$132/Tableau1[[#This Row],[Temps]]*900</f>
        <v>900</v>
      </c>
      <c r="E132" s="7">
        <v>0.9</v>
      </c>
      <c r="F132" s="6">
        <v>8</v>
      </c>
      <c r="G132" s="6" t="s">
        <v>148</v>
      </c>
      <c r="H132" s="5" t="s">
        <v>181</v>
      </c>
    </row>
    <row r="133" spans="1:8" x14ac:dyDescent="0.3">
      <c r="A133" s="9">
        <v>4</v>
      </c>
      <c r="B133" s="16" t="s">
        <v>120</v>
      </c>
      <c r="C133" s="11">
        <v>1.7384259259259262E-2</v>
      </c>
      <c r="D133" s="6">
        <f>$C$132/Tableau1[[#This Row],[Temps]]*900</f>
        <v>795.73901464713697</v>
      </c>
      <c r="E133" s="7">
        <v>0.9</v>
      </c>
      <c r="F133" s="6">
        <v>8</v>
      </c>
      <c r="G133" s="6" t="s">
        <v>148</v>
      </c>
      <c r="H133" s="5" t="s">
        <v>181</v>
      </c>
    </row>
    <row r="134" spans="1:8" x14ac:dyDescent="0.3">
      <c r="A134" s="9">
        <v>4</v>
      </c>
      <c r="B134" s="16" t="s">
        <v>46</v>
      </c>
      <c r="C134" s="11">
        <v>1.7384259259259262E-2</v>
      </c>
      <c r="D134" s="6">
        <f>$C$132/Tableau1[[#This Row],[Temps]]*900</f>
        <v>795.73901464713697</v>
      </c>
      <c r="E134" s="7">
        <v>0.9</v>
      </c>
      <c r="F134" s="6">
        <v>8</v>
      </c>
      <c r="G134" s="6" t="s">
        <v>148</v>
      </c>
      <c r="H134" s="5" t="s">
        <v>181</v>
      </c>
    </row>
    <row r="135" spans="1:8" x14ac:dyDescent="0.3">
      <c r="A135" s="9">
        <v>5</v>
      </c>
      <c r="B135" s="16" t="s">
        <v>9</v>
      </c>
      <c r="C135" s="11">
        <v>1.8333333333333333E-2</v>
      </c>
      <c r="D135" s="6">
        <f>$C$132/Tableau1[[#This Row],[Temps]]*900</f>
        <v>754.5454545454545</v>
      </c>
      <c r="E135" s="7">
        <v>0.9</v>
      </c>
      <c r="F135" s="6">
        <v>8</v>
      </c>
      <c r="G135" s="6" t="s">
        <v>148</v>
      </c>
      <c r="H135" s="5" t="s">
        <v>181</v>
      </c>
    </row>
    <row r="136" spans="1:8" x14ac:dyDescent="0.3">
      <c r="A136" s="9">
        <v>5</v>
      </c>
      <c r="B136" s="16" t="s">
        <v>17</v>
      </c>
      <c r="C136" s="11">
        <v>1.8333333333333333E-2</v>
      </c>
      <c r="D136" s="6">
        <f>$C$132/Tableau1[[#This Row],[Temps]]*900</f>
        <v>754.5454545454545</v>
      </c>
      <c r="E136" s="7">
        <v>0.9</v>
      </c>
      <c r="F136" s="6">
        <v>8</v>
      </c>
      <c r="G136" s="6" t="s">
        <v>148</v>
      </c>
      <c r="H136" s="5" t="s">
        <v>181</v>
      </c>
    </row>
    <row r="137" spans="1:8" x14ac:dyDescent="0.3">
      <c r="A137" s="9">
        <v>7</v>
      </c>
      <c r="B137" s="16" t="s">
        <v>6</v>
      </c>
      <c r="C137" s="11">
        <v>1.8576388888888889E-2</v>
      </c>
      <c r="D137" s="6">
        <f>$C$132/Tableau1[[#This Row],[Temps]]*900</f>
        <v>744.6728971962616</v>
      </c>
      <c r="E137" s="7">
        <v>0.9</v>
      </c>
      <c r="F137" s="6">
        <v>8</v>
      </c>
      <c r="G137" s="6" t="s">
        <v>148</v>
      </c>
      <c r="H137" s="5" t="s">
        <v>181</v>
      </c>
    </row>
    <row r="138" spans="1:8" x14ac:dyDescent="0.3">
      <c r="A138" s="9">
        <v>7</v>
      </c>
      <c r="B138" s="16" t="s">
        <v>121</v>
      </c>
      <c r="C138" s="11">
        <v>1.8576388888888889E-2</v>
      </c>
      <c r="D138" s="6">
        <f>$C$132/Tableau1[[#This Row],[Temps]]*900</f>
        <v>744.6728971962616</v>
      </c>
      <c r="E138" s="7">
        <v>0.9</v>
      </c>
      <c r="F138" s="6">
        <v>8</v>
      </c>
      <c r="G138" s="6" t="s">
        <v>148</v>
      </c>
      <c r="H138" s="5" t="s">
        <v>181</v>
      </c>
    </row>
    <row r="139" spans="1:8" x14ac:dyDescent="0.3">
      <c r="A139" s="9">
        <v>8</v>
      </c>
      <c r="B139" s="16" t="s">
        <v>122</v>
      </c>
      <c r="C139" s="11">
        <v>1.9039351851851852E-2</v>
      </c>
      <c r="D139" s="6">
        <f>$C$132/Tableau1[[#This Row],[Temps]]*900</f>
        <v>726.56534954407289</v>
      </c>
      <c r="E139" s="7">
        <v>0.9</v>
      </c>
      <c r="F139" s="6">
        <v>8</v>
      </c>
      <c r="G139" s="6" t="s">
        <v>148</v>
      </c>
      <c r="H139" s="5" t="s">
        <v>181</v>
      </c>
    </row>
    <row r="140" spans="1:8" x14ac:dyDescent="0.3">
      <c r="A140" s="9">
        <v>8</v>
      </c>
      <c r="B140" s="16" t="s">
        <v>117</v>
      </c>
      <c r="C140" s="11">
        <v>1.9039351851851852E-2</v>
      </c>
      <c r="D140" s="6">
        <f>$C$132/Tableau1[[#This Row],[Temps]]*900</f>
        <v>726.56534954407289</v>
      </c>
      <c r="E140" s="7">
        <v>0.9</v>
      </c>
      <c r="F140" s="6">
        <v>8</v>
      </c>
      <c r="G140" s="6" t="s">
        <v>148</v>
      </c>
      <c r="H140" s="5" t="s">
        <v>181</v>
      </c>
    </row>
    <row r="141" spans="1:8" x14ac:dyDescent="0.3">
      <c r="A141" s="9">
        <v>9</v>
      </c>
      <c r="B141" s="16" t="s">
        <v>10</v>
      </c>
      <c r="C141" s="11">
        <v>1.9143518518518518E-2</v>
      </c>
      <c r="D141" s="6">
        <f>$C$132/Tableau1[[#This Row],[Temps]]*900</f>
        <v>722.61185006045946</v>
      </c>
      <c r="E141" s="7">
        <v>0.9</v>
      </c>
      <c r="F141" s="6">
        <v>8</v>
      </c>
      <c r="G141" s="6" t="s">
        <v>148</v>
      </c>
      <c r="H141" s="5" t="s">
        <v>181</v>
      </c>
    </row>
    <row r="142" spans="1:8" x14ac:dyDescent="0.3">
      <c r="A142" s="9">
        <v>9</v>
      </c>
      <c r="B142" s="16" t="s">
        <v>15</v>
      </c>
      <c r="C142" s="11">
        <v>1.9143518518518518E-2</v>
      </c>
      <c r="D142" s="6">
        <f>$C$132/Tableau1[[#This Row],[Temps]]*900</f>
        <v>722.61185006045946</v>
      </c>
      <c r="E142" s="7">
        <v>0.9</v>
      </c>
      <c r="F142" s="6">
        <v>8</v>
      </c>
      <c r="G142" s="6" t="s">
        <v>148</v>
      </c>
      <c r="H142" s="5" t="s">
        <v>181</v>
      </c>
    </row>
    <row r="143" spans="1:8" x14ac:dyDescent="0.3">
      <c r="A143" s="9">
        <v>10</v>
      </c>
      <c r="B143" s="16" t="s">
        <v>5</v>
      </c>
      <c r="C143" s="11">
        <v>1.9259259259259261E-2</v>
      </c>
      <c r="D143" s="6">
        <f>$C$132/Tableau1[[#This Row],[Temps]]*900</f>
        <v>718.26923076923072</v>
      </c>
      <c r="E143" s="7">
        <v>0.9</v>
      </c>
      <c r="F143" s="6">
        <v>8</v>
      </c>
      <c r="G143" s="6" t="s">
        <v>148</v>
      </c>
      <c r="H143" s="5" t="s">
        <v>181</v>
      </c>
    </row>
    <row r="144" spans="1:8" x14ac:dyDescent="0.3">
      <c r="A144" s="9">
        <v>10</v>
      </c>
      <c r="B144" s="16" t="s">
        <v>4</v>
      </c>
      <c r="C144" s="11">
        <v>1.9259259259259261E-2</v>
      </c>
      <c r="D144" s="6">
        <f>$C$132/Tableau1[[#This Row],[Temps]]*900</f>
        <v>718.26923076923072</v>
      </c>
      <c r="E144" s="7">
        <v>0.9</v>
      </c>
      <c r="F144" s="6">
        <v>8</v>
      </c>
      <c r="G144" s="6" t="s">
        <v>148</v>
      </c>
      <c r="H144" s="5" t="s">
        <v>181</v>
      </c>
    </row>
    <row r="145" spans="1:8" x14ac:dyDescent="0.3">
      <c r="A145" s="9">
        <v>12</v>
      </c>
      <c r="B145" s="16" t="s">
        <v>58</v>
      </c>
      <c r="C145" s="11">
        <v>2.0405092592592593E-2</v>
      </c>
      <c r="D145" s="6">
        <f>$C$132/Tableau1[[#This Row],[Temps]]*900</f>
        <v>677.93533749290975</v>
      </c>
      <c r="E145" s="7">
        <v>0.9</v>
      </c>
      <c r="F145" s="6">
        <v>8</v>
      </c>
      <c r="G145" s="6" t="s">
        <v>148</v>
      </c>
      <c r="H145" s="5" t="s">
        <v>181</v>
      </c>
    </row>
    <row r="146" spans="1:8" x14ac:dyDescent="0.3">
      <c r="A146" s="9">
        <v>12</v>
      </c>
      <c r="B146" s="16" t="s">
        <v>13</v>
      </c>
      <c r="C146" s="11">
        <v>2.0405092592592593E-2</v>
      </c>
      <c r="D146" s="6">
        <f>$C$132/Tableau1[[#This Row],[Temps]]*900</f>
        <v>677.93533749290975</v>
      </c>
      <c r="E146" s="7">
        <v>0.9</v>
      </c>
      <c r="F146" s="6">
        <v>8</v>
      </c>
      <c r="G146" s="6" t="s">
        <v>148</v>
      </c>
      <c r="H146" s="5" t="s">
        <v>181</v>
      </c>
    </row>
    <row r="147" spans="1:8" x14ac:dyDescent="0.3">
      <c r="A147" s="9">
        <v>13</v>
      </c>
      <c r="B147" s="16" t="s">
        <v>64</v>
      </c>
      <c r="C147" s="11">
        <v>2.0625000000000001E-2</v>
      </c>
      <c r="D147" s="6">
        <f>$C$132/Tableau1[[#This Row],[Temps]]*900</f>
        <v>670.70707070707067</v>
      </c>
      <c r="E147" s="7">
        <v>0.9</v>
      </c>
      <c r="F147" s="6">
        <v>8</v>
      </c>
      <c r="G147" s="6" t="s">
        <v>148</v>
      </c>
      <c r="H147" s="5" t="s">
        <v>181</v>
      </c>
    </row>
    <row r="148" spans="1:8" x14ac:dyDescent="0.3">
      <c r="A148" s="9">
        <v>13</v>
      </c>
      <c r="B148" s="16" t="s">
        <v>123</v>
      </c>
      <c r="C148" s="11">
        <v>2.0625000000000001E-2</v>
      </c>
      <c r="D148" s="6">
        <f>$C$132/Tableau1[[#This Row],[Temps]]*900</f>
        <v>670.70707070707067</v>
      </c>
      <c r="E148" s="7">
        <v>0.9</v>
      </c>
      <c r="F148" s="6">
        <v>8</v>
      </c>
      <c r="G148" s="6" t="s">
        <v>148</v>
      </c>
      <c r="H148" s="5" t="s">
        <v>181</v>
      </c>
    </row>
    <row r="149" spans="1:8" x14ac:dyDescent="0.3">
      <c r="A149" s="9">
        <v>15</v>
      </c>
      <c r="B149" s="16" t="s">
        <v>125</v>
      </c>
      <c r="C149" s="11">
        <v>2.0960648148148148E-2</v>
      </c>
      <c r="D149" s="6">
        <f>$C$132/Tableau1[[#This Row],[Temps]]*900</f>
        <v>659.96686913307565</v>
      </c>
      <c r="E149" s="7">
        <v>0.9</v>
      </c>
      <c r="F149" s="6">
        <v>8</v>
      </c>
      <c r="G149" s="6" t="s">
        <v>148</v>
      </c>
      <c r="H149" s="5" t="s">
        <v>181</v>
      </c>
    </row>
    <row r="150" spans="1:8" x14ac:dyDescent="0.3">
      <c r="A150" s="9">
        <v>15</v>
      </c>
      <c r="B150" s="16" t="s">
        <v>124</v>
      </c>
      <c r="C150" s="11">
        <v>2.0960648148148148E-2</v>
      </c>
      <c r="D150" s="6">
        <f>$C$132/Tableau1[[#This Row],[Temps]]*900</f>
        <v>659.96686913307565</v>
      </c>
      <c r="E150" s="7">
        <v>0.9</v>
      </c>
      <c r="F150" s="6">
        <v>8</v>
      </c>
      <c r="G150" s="6" t="s">
        <v>148</v>
      </c>
      <c r="H150" s="5" t="s">
        <v>181</v>
      </c>
    </row>
    <row r="151" spans="1:8" x14ac:dyDescent="0.3">
      <c r="A151" s="9">
        <v>1</v>
      </c>
      <c r="B151" s="16" t="s">
        <v>129</v>
      </c>
      <c r="C151" s="11">
        <v>3.875E-2</v>
      </c>
      <c r="D151" s="6">
        <f>$C$155/Tableau1[[#This Row],[Temps]]*1000</f>
        <v>1023.8948626045401</v>
      </c>
      <c r="E151" s="7">
        <v>1</v>
      </c>
      <c r="F151" s="6">
        <v>16</v>
      </c>
      <c r="G151" s="6" t="s">
        <v>148</v>
      </c>
      <c r="H151" s="5" t="s">
        <v>181</v>
      </c>
    </row>
    <row r="152" spans="1:8" x14ac:dyDescent="0.3">
      <c r="A152" s="9">
        <v>1</v>
      </c>
      <c r="B152" s="16" t="s">
        <v>23</v>
      </c>
      <c r="C152" s="11">
        <v>3.875E-2</v>
      </c>
      <c r="D152" s="6">
        <f>$C$155/Tableau1[[#This Row],[Temps]]*1000</f>
        <v>1023.8948626045401</v>
      </c>
      <c r="E152" s="7">
        <v>1</v>
      </c>
      <c r="F152" s="6">
        <v>16</v>
      </c>
      <c r="G152" s="6" t="s">
        <v>148</v>
      </c>
      <c r="H152" s="5" t="s">
        <v>181</v>
      </c>
    </row>
    <row r="153" spans="1:8" x14ac:dyDescent="0.3">
      <c r="A153" s="9">
        <v>2</v>
      </c>
      <c r="B153" s="16" t="s">
        <v>26</v>
      </c>
      <c r="C153" s="11">
        <v>3.9039351851851853E-2</v>
      </c>
      <c r="D153" s="6">
        <f>$C$155/Tableau1[[#This Row],[Temps]]*1000</f>
        <v>1016.3059590868664</v>
      </c>
      <c r="E153" s="7">
        <v>1</v>
      </c>
      <c r="F153" s="6">
        <v>16</v>
      </c>
      <c r="G153" s="6" t="s">
        <v>148</v>
      </c>
      <c r="H153" s="5" t="s">
        <v>181</v>
      </c>
    </row>
    <row r="154" spans="1:8" x14ac:dyDescent="0.3">
      <c r="A154" s="9">
        <v>2</v>
      </c>
      <c r="B154" s="16" t="s">
        <v>60</v>
      </c>
      <c r="C154" s="11">
        <v>3.9039351851851853E-2</v>
      </c>
      <c r="D154" s="6">
        <f>$C$155/Tableau1[[#This Row],[Temps]]*1000</f>
        <v>1016.3059590868664</v>
      </c>
      <c r="E154" s="7">
        <v>1</v>
      </c>
      <c r="F154" s="6">
        <v>16</v>
      </c>
      <c r="G154" s="6" t="s">
        <v>148</v>
      </c>
      <c r="H154" s="5" t="s">
        <v>181</v>
      </c>
    </row>
    <row r="155" spans="1:8" x14ac:dyDescent="0.3">
      <c r="A155" s="10"/>
      <c r="B155" s="15">
        <v>0.1</v>
      </c>
      <c r="C155" s="11">
        <v>3.9675925925925927E-2</v>
      </c>
      <c r="D155" s="6">
        <f>$C$155/Tableau1[[#This Row],[Temps]]*1000</f>
        <v>1000</v>
      </c>
      <c r="E155" s="7">
        <v>1</v>
      </c>
      <c r="F155" s="6">
        <v>16</v>
      </c>
      <c r="G155" s="6" t="s">
        <v>148</v>
      </c>
      <c r="H155" s="5" t="s">
        <v>181</v>
      </c>
    </row>
    <row r="156" spans="1:8" x14ac:dyDescent="0.3">
      <c r="A156" s="9">
        <v>6</v>
      </c>
      <c r="B156" s="16" t="s">
        <v>69</v>
      </c>
      <c r="C156" s="11">
        <v>3.9756944444444449E-2</v>
      </c>
      <c r="D156" s="6">
        <f>$C$155/Tableau1[[#This Row],[Temps]]*1000</f>
        <v>997.96215429403185</v>
      </c>
      <c r="E156" s="7">
        <v>1</v>
      </c>
      <c r="F156" s="6">
        <v>16</v>
      </c>
      <c r="G156" s="6" t="s">
        <v>148</v>
      </c>
      <c r="H156" s="5" t="s">
        <v>181</v>
      </c>
    </row>
    <row r="157" spans="1:8" x14ac:dyDescent="0.3">
      <c r="A157" s="9">
        <v>6</v>
      </c>
      <c r="B157" s="16" t="s">
        <v>61</v>
      </c>
      <c r="C157" s="11">
        <v>3.9756944444444449E-2</v>
      </c>
      <c r="D157" s="6">
        <f>$C$155/Tableau1[[#This Row],[Temps]]*1000</f>
        <v>997.96215429403185</v>
      </c>
      <c r="E157" s="7">
        <v>1</v>
      </c>
      <c r="F157" s="6">
        <v>16</v>
      </c>
      <c r="G157" s="6" t="s">
        <v>148</v>
      </c>
      <c r="H157" s="5" t="s">
        <v>181</v>
      </c>
    </row>
    <row r="158" spans="1:8" x14ac:dyDescent="0.3">
      <c r="A158" s="9">
        <v>7</v>
      </c>
      <c r="B158" s="16" t="s">
        <v>103</v>
      </c>
      <c r="C158" s="11">
        <v>3.9814814814814817E-2</v>
      </c>
      <c r="D158" s="6">
        <f>$C$155/Tableau1[[#This Row],[Temps]]*1000</f>
        <v>996.51162790697663</v>
      </c>
      <c r="E158" s="7">
        <v>1</v>
      </c>
      <c r="F158" s="6">
        <v>16</v>
      </c>
      <c r="G158" s="6" t="s">
        <v>148</v>
      </c>
      <c r="H158" s="5" t="s">
        <v>181</v>
      </c>
    </row>
    <row r="159" spans="1:8" x14ac:dyDescent="0.3">
      <c r="A159" s="9">
        <v>7</v>
      </c>
      <c r="B159" s="16" t="s">
        <v>82</v>
      </c>
      <c r="C159" s="11">
        <v>3.9814814814814817E-2</v>
      </c>
      <c r="D159" s="6">
        <f>$C$155/Tableau1[[#This Row],[Temps]]*1000</f>
        <v>996.51162790697663</v>
      </c>
      <c r="E159" s="7">
        <v>1</v>
      </c>
      <c r="F159" s="6">
        <v>16</v>
      </c>
      <c r="G159" s="6" t="s">
        <v>148</v>
      </c>
      <c r="H159" s="5" t="s">
        <v>181</v>
      </c>
    </row>
    <row r="160" spans="1:8" x14ac:dyDescent="0.3">
      <c r="A160" s="9">
        <v>8</v>
      </c>
      <c r="B160" s="16" t="s">
        <v>130</v>
      </c>
      <c r="C160" s="11">
        <v>4.0775462962962965E-2</v>
      </c>
      <c r="D160" s="6">
        <f>$C$155/Tableau1[[#This Row],[Temps]]*1000</f>
        <v>973.03434572807271</v>
      </c>
      <c r="E160" s="7">
        <v>1</v>
      </c>
      <c r="F160" s="6">
        <v>16</v>
      </c>
      <c r="G160" s="6" t="s">
        <v>148</v>
      </c>
      <c r="H160" s="5" t="s">
        <v>181</v>
      </c>
    </row>
    <row r="161" spans="1:8" x14ac:dyDescent="0.3">
      <c r="A161" s="9">
        <v>8</v>
      </c>
      <c r="B161" s="16" t="s">
        <v>30</v>
      </c>
      <c r="C161" s="11">
        <v>4.0775462962962965E-2</v>
      </c>
      <c r="D161" s="6">
        <f>$C$155/Tableau1[[#This Row],[Temps]]*1000</f>
        <v>973.03434572807271</v>
      </c>
      <c r="E161" s="7">
        <v>1</v>
      </c>
      <c r="F161" s="6">
        <v>16</v>
      </c>
      <c r="G161" s="6" t="s">
        <v>148</v>
      </c>
      <c r="H161" s="5" t="s">
        <v>181</v>
      </c>
    </row>
    <row r="162" spans="1:8" x14ac:dyDescent="0.3">
      <c r="A162" s="9">
        <v>15</v>
      </c>
      <c r="B162" s="16" t="s">
        <v>131</v>
      </c>
      <c r="C162" s="11">
        <v>4.2569444444444444E-2</v>
      </c>
      <c r="D162" s="6">
        <f>$C$155/Tableau1[[#This Row],[Temps]]*1000</f>
        <v>932.02827623708538</v>
      </c>
      <c r="E162" s="7">
        <v>1</v>
      </c>
      <c r="F162" s="6">
        <v>16</v>
      </c>
      <c r="G162" s="6" t="s">
        <v>148</v>
      </c>
      <c r="H162" s="5" t="s">
        <v>181</v>
      </c>
    </row>
    <row r="163" spans="1:8" x14ac:dyDescent="0.3">
      <c r="A163" s="9">
        <v>15</v>
      </c>
      <c r="B163" s="16" t="s">
        <v>85</v>
      </c>
      <c r="C163" s="11">
        <v>4.2569444444444444E-2</v>
      </c>
      <c r="D163" s="6">
        <f>$C$155/Tableau1[[#This Row],[Temps]]*1000</f>
        <v>932.02827623708538</v>
      </c>
      <c r="E163" s="7">
        <v>1</v>
      </c>
      <c r="F163" s="6">
        <v>16</v>
      </c>
      <c r="G163" s="6" t="s">
        <v>148</v>
      </c>
      <c r="H163" s="5" t="s">
        <v>181</v>
      </c>
    </row>
    <row r="164" spans="1:8" x14ac:dyDescent="0.3">
      <c r="A164" s="9">
        <v>34</v>
      </c>
      <c r="B164" s="16" t="s">
        <v>92</v>
      </c>
      <c r="C164" s="11">
        <v>4.9085648148148149E-2</v>
      </c>
      <c r="D164" s="6">
        <f>$C$155/Tableau1[[#This Row],[Temps]]*1000</f>
        <v>808.29992926196644</v>
      </c>
      <c r="E164" s="7">
        <v>1</v>
      </c>
      <c r="F164" s="6">
        <v>16</v>
      </c>
      <c r="G164" s="6" t="s">
        <v>148</v>
      </c>
      <c r="H164" s="5" t="s">
        <v>181</v>
      </c>
    </row>
    <row r="165" spans="1:8" x14ac:dyDescent="0.3">
      <c r="A165" s="9">
        <v>34</v>
      </c>
      <c r="B165" s="16" t="s">
        <v>95</v>
      </c>
      <c r="C165" s="11">
        <v>4.9085648148148149E-2</v>
      </c>
      <c r="D165" s="6">
        <f>$C$155/Tableau1[[#This Row],[Temps]]*1000</f>
        <v>808.29992926196644</v>
      </c>
      <c r="E165" s="7">
        <v>1</v>
      </c>
      <c r="F165" s="6">
        <v>16</v>
      </c>
      <c r="G165" s="6" t="s">
        <v>148</v>
      </c>
      <c r="H165" s="5" t="s">
        <v>181</v>
      </c>
    </row>
    <row r="166" spans="1:8" x14ac:dyDescent="0.3">
      <c r="A166" s="9">
        <v>42</v>
      </c>
      <c r="B166" s="16" t="s">
        <v>132</v>
      </c>
      <c r="C166" s="11">
        <v>5.9479166666666666E-2</v>
      </c>
      <c r="D166" s="6">
        <f>$C$155/Tableau1[[#This Row],[Temps]]*1000</f>
        <v>667.05584744113639</v>
      </c>
      <c r="E166" s="7">
        <v>1</v>
      </c>
      <c r="F166" s="6">
        <v>16</v>
      </c>
      <c r="G166" s="6" t="s">
        <v>148</v>
      </c>
      <c r="H166" s="5" t="s">
        <v>181</v>
      </c>
    </row>
    <row r="167" spans="1:8" x14ac:dyDescent="0.3">
      <c r="A167" s="9">
        <v>42</v>
      </c>
      <c r="B167" s="16" t="s">
        <v>71</v>
      </c>
      <c r="C167" s="11">
        <v>5.9479166666666666E-2</v>
      </c>
      <c r="D167" s="6">
        <f>$C$155/Tableau1[[#This Row],[Temps]]*1000</f>
        <v>667.05584744113639</v>
      </c>
      <c r="E167" s="7">
        <v>1</v>
      </c>
      <c r="F167" s="6">
        <v>16</v>
      </c>
      <c r="G167" s="6" t="s">
        <v>148</v>
      </c>
      <c r="H167" s="5" t="s">
        <v>181</v>
      </c>
    </row>
    <row r="168" spans="1:8" x14ac:dyDescent="0.3">
      <c r="A168" s="8">
        <v>3</v>
      </c>
      <c r="B168" s="18">
        <v>0.1</v>
      </c>
      <c r="C168" s="9">
        <v>19.8</v>
      </c>
      <c r="D168" s="6">
        <f>Tableau1[[#This Row],[Temps]]/$C$168*1000</f>
        <v>1000</v>
      </c>
      <c r="E168" s="7">
        <v>1</v>
      </c>
      <c r="F168" s="6"/>
      <c r="G168" s="6" t="s">
        <v>151</v>
      </c>
      <c r="H168" s="5" t="s">
        <v>77</v>
      </c>
    </row>
    <row r="169" spans="1:8" x14ac:dyDescent="0.3">
      <c r="A169" s="9">
        <v>9</v>
      </c>
      <c r="B169" s="16" t="s">
        <v>135</v>
      </c>
      <c r="C169" s="9">
        <v>15.6</v>
      </c>
      <c r="D169" s="6">
        <f>Tableau1[[#This Row],[Temps]]/$C$168*1000</f>
        <v>787.87878787878788</v>
      </c>
      <c r="E169" s="7">
        <v>1</v>
      </c>
      <c r="F169" s="6">
        <v>3.12</v>
      </c>
      <c r="G169" s="6" t="s">
        <v>151</v>
      </c>
      <c r="H169" s="5" t="s">
        <v>77</v>
      </c>
    </row>
    <row r="170" spans="1:8" x14ac:dyDescent="0.3">
      <c r="A170" s="9">
        <v>9</v>
      </c>
      <c r="B170" s="16" t="s">
        <v>133</v>
      </c>
      <c r="C170" s="9">
        <v>15.6</v>
      </c>
      <c r="D170" s="6">
        <f>Tableau1[[#This Row],[Temps]]/$C$168*1000</f>
        <v>787.87878787878788</v>
      </c>
      <c r="E170" s="7">
        <v>1</v>
      </c>
      <c r="F170" s="6">
        <v>3.12</v>
      </c>
      <c r="G170" s="6" t="s">
        <v>151</v>
      </c>
      <c r="H170" s="5" t="s">
        <v>77</v>
      </c>
    </row>
    <row r="171" spans="1:8" x14ac:dyDescent="0.3">
      <c r="A171" s="9">
        <v>9</v>
      </c>
      <c r="B171" s="16" t="s">
        <v>45</v>
      </c>
      <c r="C171" s="9">
        <v>15.6</v>
      </c>
      <c r="D171" s="6">
        <f>Tableau1[[#This Row],[Temps]]/$C$168*1000</f>
        <v>787.87878787878788</v>
      </c>
      <c r="E171" s="7">
        <v>1</v>
      </c>
      <c r="F171" s="6">
        <v>3.12</v>
      </c>
      <c r="G171" s="6" t="s">
        <v>151</v>
      </c>
      <c r="H171" s="5" t="s">
        <v>77</v>
      </c>
    </row>
    <row r="172" spans="1:8" x14ac:dyDescent="0.3">
      <c r="A172" s="9">
        <v>9</v>
      </c>
      <c r="B172" s="16" t="s">
        <v>134</v>
      </c>
      <c r="C172" s="9">
        <v>15.6</v>
      </c>
      <c r="D172" s="6">
        <f>Tableau1[[#This Row],[Temps]]/$C$168*1000</f>
        <v>787.87878787878788</v>
      </c>
      <c r="E172" s="7">
        <v>1</v>
      </c>
      <c r="F172" s="6">
        <v>3.12</v>
      </c>
      <c r="G172" s="6" t="s">
        <v>151</v>
      </c>
      <c r="H172" s="5" t="s">
        <v>77</v>
      </c>
    </row>
    <row r="173" spans="1:8" x14ac:dyDescent="0.3">
      <c r="A173" s="9">
        <v>9</v>
      </c>
      <c r="B173" s="16" t="s">
        <v>74</v>
      </c>
      <c r="C173" s="9">
        <v>15.6</v>
      </c>
      <c r="D173" s="6">
        <f>Tableau1[[#This Row],[Temps]]/$C$168*1000</f>
        <v>787.87878787878788</v>
      </c>
      <c r="E173" s="7">
        <v>1</v>
      </c>
      <c r="F173" s="6">
        <v>3.12</v>
      </c>
      <c r="G173" s="6" t="s">
        <v>151</v>
      </c>
      <c r="H173" s="5" t="s">
        <v>77</v>
      </c>
    </row>
    <row r="174" spans="1:8" x14ac:dyDescent="0.3">
      <c r="A174" s="9">
        <v>15</v>
      </c>
      <c r="B174" s="16" t="s">
        <v>145</v>
      </c>
      <c r="C174" s="9">
        <v>14</v>
      </c>
      <c r="D174" s="6">
        <f>Tableau1[[#This Row],[Temps]]/$C$168*1000</f>
        <v>707.07070707070704</v>
      </c>
      <c r="E174" s="7">
        <v>1</v>
      </c>
      <c r="F174" s="6">
        <v>2.33</v>
      </c>
      <c r="G174" s="6" t="s">
        <v>151</v>
      </c>
      <c r="H174" s="5" t="s">
        <v>77</v>
      </c>
    </row>
    <row r="175" spans="1:8" x14ac:dyDescent="0.3">
      <c r="A175" s="9">
        <v>15</v>
      </c>
      <c r="B175" s="16" t="s">
        <v>136</v>
      </c>
      <c r="C175" s="9">
        <v>14</v>
      </c>
      <c r="D175" s="6">
        <f>Tableau1[[#This Row],[Temps]]/$C$168*1000</f>
        <v>707.07070707070704</v>
      </c>
      <c r="E175" s="7">
        <v>1</v>
      </c>
      <c r="F175" s="6">
        <v>2.33</v>
      </c>
      <c r="G175" s="6" t="s">
        <v>151</v>
      </c>
      <c r="H175" s="5" t="s">
        <v>77</v>
      </c>
    </row>
    <row r="176" spans="1:8" x14ac:dyDescent="0.3">
      <c r="A176" s="9">
        <v>15</v>
      </c>
      <c r="B176" s="16" t="s">
        <v>35</v>
      </c>
      <c r="C176" s="9">
        <v>14</v>
      </c>
      <c r="D176" s="6">
        <f>Tableau1[[#This Row],[Temps]]/$C$168*1000</f>
        <v>707.07070707070704</v>
      </c>
      <c r="E176" s="7">
        <v>1</v>
      </c>
      <c r="F176" s="6">
        <v>2.33</v>
      </c>
      <c r="G176" s="6" t="s">
        <v>151</v>
      </c>
      <c r="H176" s="5" t="s">
        <v>77</v>
      </c>
    </row>
    <row r="177" spans="1:8" x14ac:dyDescent="0.3">
      <c r="A177" s="9">
        <v>15</v>
      </c>
      <c r="B177" s="16" t="s">
        <v>42</v>
      </c>
      <c r="C177" s="9">
        <v>14</v>
      </c>
      <c r="D177" s="6">
        <f>Tableau1[[#This Row],[Temps]]/$C$168*1000</f>
        <v>707.07070707070704</v>
      </c>
      <c r="E177" s="7">
        <v>1</v>
      </c>
      <c r="F177" s="6">
        <v>2.33</v>
      </c>
      <c r="G177" s="6" t="s">
        <v>151</v>
      </c>
      <c r="H177" s="5" t="s">
        <v>77</v>
      </c>
    </row>
    <row r="178" spans="1:8" x14ac:dyDescent="0.3">
      <c r="A178" s="9">
        <v>15</v>
      </c>
      <c r="B178" s="16" t="s">
        <v>52</v>
      </c>
      <c r="C178" s="9">
        <v>14</v>
      </c>
      <c r="D178" s="6">
        <f>Tableau1[[#This Row],[Temps]]/$C$168*1000</f>
        <v>707.07070707070704</v>
      </c>
      <c r="E178" s="7">
        <v>1</v>
      </c>
      <c r="F178" s="6">
        <v>2.33</v>
      </c>
      <c r="G178" s="6" t="s">
        <v>151</v>
      </c>
      <c r="H178" s="5" t="s">
        <v>77</v>
      </c>
    </row>
    <row r="179" spans="1:8" x14ac:dyDescent="0.3">
      <c r="A179" s="9">
        <v>15</v>
      </c>
      <c r="B179" s="16" t="s">
        <v>94</v>
      </c>
      <c r="C179" s="9">
        <v>14</v>
      </c>
      <c r="D179" s="6">
        <f>Tableau1[[#This Row],[Temps]]/$C$168*1000</f>
        <v>707.07070707070704</v>
      </c>
      <c r="E179" s="7">
        <v>1</v>
      </c>
      <c r="F179" s="6">
        <v>2.33</v>
      </c>
      <c r="G179" s="6" t="s">
        <v>151</v>
      </c>
      <c r="H179" s="5" t="s">
        <v>77</v>
      </c>
    </row>
    <row r="180" spans="1:8" x14ac:dyDescent="0.3">
      <c r="A180" s="9">
        <v>2</v>
      </c>
      <c r="B180" s="16" t="s">
        <v>137</v>
      </c>
      <c r="C180" s="9">
        <v>13.3</v>
      </c>
      <c r="D180" s="6">
        <f>Tableau1[[#This Row],[Temps]]/$C$168*1000</f>
        <v>671.71717171717171</v>
      </c>
      <c r="E180" s="7">
        <v>1</v>
      </c>
      <c r="F180" s="6">
        <v>2.66</v>
      </c>
      <c r="G180" s="6" t="s">
        <v>151</v>
      </c>
      <c r="H180" s="5" t="s">
        <v>77</v>
      </c>
    </row>
    <row r="181" spans="1:8" x14ac:dyDescent="0.3">
      <c r="A181" s="9">
        <v>2</v>
      </c>
      <c r="B181" s="16" t="s">
        <v>56</v>
      </c>
      <c r="C181" s="9">
        <v>13.3</v>
      </c>
      <c r="D181" s="6">
        <f>Tableau1[[#This Row],[Temps]]/$C$168*1000</f>
        <v>671.71717171717171</v>
      </c>
      <c r="E181" s="7">
        <v>1</v>
      </c>
      <c r="F181" s="6">
        <v>2.66</v>
      </c>
      <c r="G181" s="6" t="s">
        <v>151</v>
      </c>
      <c r="H181" s="5" t="s">
        <v>77</v>
      </c>
    </row>
    <row r="182" spans="1:8" x14ac:dyDescent="0.3">
      <c r="A182" s="9">
        <v>2</v>
      </c>
      <c r="B182" s="16" t="s">
        <v>14</v>
      </c>
      <c r="C182" s="9">
        <v>13.3</v>
      </c>
      <c r="D182" s="6">
        <f>Tableau1[[#This Row],[Temps]]/$C$168*1000</f>
        <v>671.71717171717171</v>
      </c>
      <c r="E182" s="7">
        <v>1</v>
      </c>
      <c r="F182" s="6">
        <v>2.66</v>
      </c>
      <c r="G182" s="6" t="s">
        <v>151</v>
      </c>
      <c r="H182" s="5" t="s">
        <v>77</v>
      </c>
    </row>
    <row r="183" spans="1:8" x14ac:dyDescent="0.3">
      <c r="A183" s="9">
        <v>2</v>
      </c>
      <c r="B183" s="16" t="s">
        <v>96</v>
      </c>
      <c r="C183" s="9">
        <v>13.3</v>
      </c>
      <c r="D183" s="6">
        <f>Tableau1[[#This Row],[Temps]]/$C$168*1000</f>
        <v>671.71717171717171</v>
      </c>
      <c r="E183" s="7">
        <v>1</v>
      </c>
      <c r="F183" s="6">
        <v>2.66</v>
      </c>
      <c r="G183" s="6" t="s">
        <v>151</v>
      </c>
      <c r="H183" s="5" t="s">
        <v>77</v>
      </c>
    </row>
    <row r="184" spans="1:8" x14ac:dyDescent="0.3">
      <c r="A184" s="9">
        <v>2</v>
      </c>
      <c r="B184" s="16" t="s">
        <v>51</v>
      </c>
      <c r="C184" s="9">
        <v>13.3</v>
      </c>
      <c r="D184" s="6">
        <f>Tableau1[[#This Row],[Temps]]/$C$168*1000</f>
        <v>671.71717171717171</v>
      </c>
      <c r="E184" s="7">
        <v>1</v>
      </c>
      <c r="F184" s="6">
        <v>2.66</v>
      </c>
      <c r="G184" s="6" t="s">
        <v>151</v>
      </c>
      <c r="H184" s="5" t="s">
        <v>77</v>
      </c>
    </row>
    <row r="185" spans="1:8" x14ac:dyDescent="0.3">
      <c r="A185" s="9">
        <v>1</v>
      </c>
      <c r="B185" s="14"/>
      <c r="C185" s="11">
        <v>1.2615740740740742E-2</v>
      </c>
      <c r="D185" s="6">
        <f>$C$187/Tableau1[[#This Row],[Temps]]*800</f>
        <v>1007.7064220183486</v>
      </c>
      <c r="E185" s="7">
        <v>0.8</v>
      </c>
      <c r="F185" s="6">
        <v>5</v>
      </c>
      <c r="G185" s="6" t="s">
        <v>150</v>
      </c>
      <c r="H185" s="5" t="s">
        <v>182</v>
      </c>
    </row>
    <row r="186" spans="1:8" x14ac:dyDescent="0.3">
      <c r="A186" s="9">
        <v>8</v>
      </c>
      <c r="B186" s="16" t="s">
        <v>3</v>
      </c>
      <c r="C186" s="11">
        <v>1.3923611111111111E-2</v>
      </c>
      <c r="D186" s="6">
        <f>$C$187/Tableau1[[#This Row],[Temps]]*800</f>
        <v>913.05070656691601</v>
      </c>
      <c r="E186" s="7">
        <v>0.8</v>
      </c>
      <c r="F186" s="6">
        <v>5</v>
      </c>
      <c r="G186" s="6" t="s">
        <v>150</v>
      </c>
      <c r="H186" s="5" t="s">
        <v>182</v>
      </c>
    </row>
    <row r="187" spans="1:8" x14ac:dyDescent="0.3">
      <c r="A187" s="9">
        <v>12</v>
      </c>
      <c r="B187" s="15">
        <v>0.1</v>
      </c>
      <c r="C187" s="11">
        <v>1.5891203703703703E-2</v>
      </c>
      <c r="D187" s="6">
        <f>$C$187/Tableau1[[#This Row],[Temps]]*800</f>
        <v>800</v>
      </c>
      <c r="E187" s="7">
        <v>0.8</v>
      </c>
      <c r="F187" s="6">
        <v>5</v>
      </c>
      <c r="G187" s="6" t="s">
        <v>150</v>
      </c>
      <c r="H187" s="5" t="s">
        <v>182</v>
      </c>
    </row>
    <row r="188" spans="1:8" x14ac:dyDescent="0.3">
      <c r="A188" s="9">
        <v>22</v>
      </c>
      <c r="B188" s="16" t="s">
        <v>4</v>
      </c>
      <c r="C188" s="11">
        <v>1.8483796296296297E-2</v>
      </c>
      <c r="D188" s="6">
        <f>$C$187/Tableau1[[#This Row],[Temps]]*800</f>
        <v>687.78960551033185</v>
      </c>
      <c r="E188" s="7">
        <v>0.8</v>
      </c>
      <c r="F188" s="6">
        <v>5</v>
      </c>
      <c r="G188" s="6" t="s">
        <v>150</v>
      </c>
      <c r="H188" s="5" t="s">
        <v>182</v>
      </c>
    </row>
    <row r="189" spans="1:8" x14ac:dyDescent="0.3">
      <c r="A189" s="9">
        <v>23</v>
      </c>
      <c r="B189" s="16" t="s">
        <v>123</v>
      </c>
      <c r="C189" s="11">
        <v>1.8564814814814815E-2</v>
      </c>
      <c r="D189" s="6">
        <f>$C$187/Tableau1[[#This Row],[Temps]]*800</f>
        <v>684.78802992518695</v>
      </c>
      <c r="E189" s="7">
        <v>0.8</v>
      </c>
      <c r="F189" s="6">
        <v>5</v>
      </c>
      <c r="G189" s="6" t="s">
        <v>150</v>
      </c>
      <c r="H189" s="5" t="s">
        <v>182</v>
      </c>
    </row>
    <row r="190" spans="1:8" x14ac:dyDescent="0.3">
      <c r="A190" s="9">
        <v>24</v>
      </c>
      <c r="B190" s="16" t="s">
        <v>58</v>
      </c>
      <c r="C190" s="11">
        <v>1.8576388888888889E-2</v>
      </c>
      <c r="D190" s="6">
        <f>$C$187/Tableau1[[#This Row],[Temps]]*800</f>
        <v>684.36137071651081</v>
      </c>
      <c r="E190" s="7">
        <v>0.8</v>
      </c>
      <c r="F190" s="6">
        <v>5</v>
      </c>
      <c r="G190" s="6" t="s">
        <v>150</v>
      </c>
      <c r="H190" s="5" t="s">
        <v>182</v>
      </c>
    </row>
    <row r="191" spans="1:8" x14ac:dyDescent="0.3">
      <c r="A191" s="9">
        <v>36</v>
      </c>
      <c r="B191" s="16" t="s">
        <v>126</v>
      </c>
      <c r="C191" s="11">
        <v>2.0092592592592592E-2</v>
      </c>
      <c r="D191" s="6">
        <f>$C$187/Tableau1[[#This Row],[Temps]]*800</f>
        <v>632.71889400921657</v>
      </c>
      <c r="E191" s="7">
        <v>0.8</v>
      </c>
      <c r="F191" s="6">
        <v>5</v>
      </c>
      <c r="G191" s="6" t="s">
        <v>150</v>
      </c>
      <c r="H191" s="5" t="s">
        <v>182</v>
      </c>
    </row>
    <row r="192" spans="1:8" x14ac:dyDescent="0.3">
      <c r="A192" s="9">
        <v>37</v>
      </c>
      <c r="B192" s="16" t="s">
        <v>5</v>
      </c>
      <c r="C192" s="11">
        <v>2.0243055555555552E-2</v>
      </c>
      <c r="D192" s="6">
        <f>$C$187/Tableau1[[#This Row],[Temps]]*800</f>
        <v>628.01600914808466</v>
      </c>
      <c r="E192" s="7">
        <v>0.8</v>
      </c>
      <c r="F192" s="6">
        <v>5</v>
      </c>
      <c r="G192" s="6" t="s">
        <v>150</v>
      </c>
      <c r="H192" s="5" t="s">
        <v>182</v>
      </c>
    </row>
    <row r="193" spans="1:8" x14ac:dyDescent="0.3">
      <c r="A193" s="9">
        <v>40</v>
      </c>
      <c r="B193" s="16" t="s">
        <v>13</v>
      </c>
      <c r="C193" s="11">
        <v>2.056712962962963E-2</v>
      </c>
      <c r="D193" s="6">
        <f>$C$187/Tableau1[[#This Row],[Temps]]*800</f>
        <v>618.12042768711308</v>
      </c>
      <c r="E193" s="7">
        <v>0.8</v>
      </c>
      <c r="F193" s="6">
        <v>5</v>
      </c>
      <c r="G193" s="6" t="s">
        <v>150</v>
      </c>
      <c r="H193" s="5" t="s">
        <v>182</v>
      </c>
    </row>
    <row r="194" spans="1:8" x14ac:dyDescent="0.3">
      <c r="A194" s="9">
        <v>51</v>
      </c>
      <c r="B194" s="16" t="s">
        <v>127</v>
      </c>
      <c r="C194" s="11">
        <v>2.2048611111111113E-2</v>
      </c>
      <c r="D194" s="6">
        <f>$C$187/Tableau1[[#This Row],[Temps]]*800</f>
        <v>576.58792650918633</v>
      </c>
      <c r="E194" s="7">
        <v>0.8</v>
      </c>
      <c r="F194" s="6">
        <v>5</v>
      </c>
      <c r="G194" s="6" t="s">
        <v>150</v>
      </c>
      <c r="H194" s="5" t="s">
        <v>182</v>
      </c>
    </row>
    <row r="195" spans="1:8" x14ac:dyDescent="0.3">
      <c r="A195" s="9">
        <v>88</v>
      </c>
      <c r="B195" s="16" t="s">
        <v>128</v>
      </c>
      <c r="C195" s="11">
        <v>2.6064814814814815E-2</v>
      </c>
      <c r="D195" s="6">
        <f>$C$187/Tableau1[[#This Row],[Temps]]*800</f>
        <v>487.74422735346354</v>
      </c>
      <c r="E195" s="7">
        <v>0.8</v>
      </c>
      <c r="F195" s="6">
        <v>5</v>
      </c>
      <c r="G195" s="6" t="s">
        <v>150</v>
      </c>
      <c r="H195" s="5" t="s">
        <v>182</v>
      </c>
    </row>
    <row r="196" spans="1:8" x14ac:dyDescent="0.3">
      <c r="A196" s="9">
        <v>1</v>
      </c>
      <c r="B196" s="14"/>
      <c r="C196" s="11">
        <v>2.9756944444444447E-2</v>
      </c>
      <c r="D196" s="6">
        <f>$C$205/Tableau1[[#This Row],[Temps]]*900</f>
        <v>1093.5822637106185</v>
      </c>
      <c r="E196" s="7">
        <v>0.9</v>
      </c>
      <c r="F196" s="6">
        <v>12</v>
      </c>
      <c r="G196" s="6" t="s">
        <v>150</v>
      </c>
      <c r="H196" s="5" t="s">
        <v>182</v>
      </c>
    </row>
    <row r="197" spans="1:8" x14ac:dyDescent="0.3">
      <c r="A197" s="9">
        <v>2</v>
      </c>
      <c r="B197" s="16" t="s">
        <v>81</v>
      </c>
      <c r="C197" s="11">
        <v>3.0231481481481481E-2</v>
      </c>
      <c r="D197" s="6">
        <f>$C$205/Tableau1[[#This Row],[Temps]]*900</f>
        <v>1076.4165390505361</v>
      </c>
      <c r="E197" s="7">
        <v>0.9</v>
      </c>
      <c r="F197" s="6">
        <v>12</v>
      </c>
      <c r="G197" s="6" t="s">
        <v>150</v>
      </c>
      <c r="H197" s="5" t="s">
        <v>182</v>
      </c>
    </row>
    <row r="198" spans="1:8" x14ac:dyDescent="0.3">
      <c r="A198" s="9">
        <v>10</v>
      </c>
      <c r="B198" s="16" t="s">
        <v>74</v>
      </c>
      <c r="C198" s="11">
        <v>3.1956018518518516E-2</v>
      </c>
      <c r="D198" s="6">
        <f>$C$205/Tableau1[[#This Row],[Temps]]*900</f>
        <v>1018.3266932270917</v>
      </c>
      <c r="E198" s="7">
        <v>0.9</v>
      </c>
      <c r="F198" s="6">
        <v>12</v>
      </c>
      <c r="G198" s="6" t="s">
        <v>150</v>
      </c>
      <c r="H198" s="5" t="s">
        <v>182</v>
      </c>
    </row>
    <row r="199" spans="1:8" x14ac:dyDescent="0.3">
      <c r="A199" s="9">
        <v>13</v>
      </c>
      <c r="B199" s="16" t="s">
        <v>82</v>
      </c>
      <c r="C199" s="11">
        <v>3.2627314814814817E-2</v>
      </c>
      <c r="D199" s="6">
        <f>$C$205/Tableau1[[#This Row],[Temps]]*900</f>
        <v>997.37495565803476</v>
      </c>
      <c r="E199" s="7">
        <v>0.9</v>
      </c>
      <c r="F199" s="6">
        <v>12</v>
      </c>
      <c r="G199" s="6" t="s">
        <v>150</v>
      </c>
      <c r="H199" s="5" t="s">
        <v>182</v>
      </c>
    </row>
    <row r="200" spans="1:8" x14ac:dyDescent="0.3">
      <c r="A200" s="9">
        <v>17</v>
      </c>
      <c r="B200" s="16" t="s">
        <v>23</v>
      </c>
      <c r="C200" s="11">
        <v>3.2789351851851854E-2</v>
      </c>
      <c r="D200" s="6">
        <f>$C$205/Tableau1[[#This Row],[Temps]]*900</f>
        <v>992.44617013766333</v>
      </c>
      <c r="E200" s="7">
        <v>0.9</v>
      </c>
      <c r="F200" s="6">
        <v>12</v>
      </c>
      <c r="G200" s="6" t="s">
        <v>150</v>
      </c>
      <c r="H200" s="5" t="s">
        <v>182</v>
      </c>
    </row>
    <row r="201" spans="1:8" x14ac:dyDescent="0.3">
      <c r="A201" s="9">
        <v>22</v>
      </c>
      <c r="B201" s="16" t="s">
        <v>83</v>
      </c>
      <c r="C201" s="11">
        <v>3.3101851851851848E-2</v>
      </c>
      <c r="D201" s="6">
        <f>$C$205/Tableau1[[#This Row],[Temps]]*900</f>
        <v>983.07692307692321</v>
      </c>
      <c r="E201" s="7">
        <v>0.9</v>
      </c>
      <c r="F201" s="6">
        <v>12</v>
      </c>
      <c r="G201" s="6" t="s">
        <v>150</v>
      </c>
      <c r="H201" s="5" t="s">
        <v>182</v>
      </c>
    </row>
    <row r="202" spans="1:8" x14ac:dyDescent="0.3">
      <c r="A202" s="9">
        <v>30</v>
      </c>
      <c r="B202" s="16" t="s">
        <v>84</v>
      </c>
      <c r="C202" s="11">
        <v>3.4398148148148143E-2</v>
      </c>
      <c r="D202" s="6">
        <f>$C$205/Tableau1[[#This Row],[Temps]]*900</f>
        <v>946.02960969044432</v>
      </c>
      <c r="E202" s="7">
        <v>0.9</v>
      </c>
      <c r="F202" s="6">
        <v>12</v>
      </c>
      <c r="G202" s="6" t="s">
        <v>150</v>
      </c>
      <c r="H202" s="5" t="s">
        <v>182</v>
      </c>
    </row>
    <row r="203" spans="1:8" x14ac:dyDescent="0.3">
      <c r="A203" s="9">
        <v>34</v>
      </c>
      <c r="B203" s="16" t="s">
        <v>62</v>
      </c>
      <c r="C203" s="11">
        <v>3.4502314814814812E-2</v>
      </c>
      <c r="D203" s="6">
        <f>$C$205/Tableau1[[#This Row],[Temps]]*900</f>
        <v>943.17343173431755</v>
      </c>
      <c r="E203" s="7">
        <v>0.9</v>
      </c>
      <c r="F203" s="6">
        <v>12</v>
      </c>
      <c r="G203" s="6" t="s">
        <v>150</v>
      </c>
      <c r="H203" s="5" t="s">
        <v>182</v>
      </c>
    </row>
    <row r="204" spans="1:8" x14ac:dyDescent="0.3">
      <c r="A204" s="9">
        <v>49</v>
      </c>
      <c r="B204" s="16" t="s">
        <v>85</v>
      </c>
      <c r="C204" s="11">
        <v>3.5127314814814813E-2</v>
      </c>
      <c r="D204" s="6">
        <f>$C$205/Tableau1[[#This Row],[Temps]]*900</f>
        <v>926.39209225700165</v>
      </c>
      <c r="E204" s="7">
        <v>0.9</v>
      </c>
      <c r="F204" s="6">
        <v>12</v>
      </c>
      <c r="G204" s="6" t="s">
        <v>150</v>
      </c>
      <c r="H204" s="5" t="s">
        <v>182</v>
      </c>
    </row>
    <row r="205" spans="1:8" x14ac:dyDescent="0.3">
      <c r="A205" s="9">
        <v>65</v>
      </c>
      <c r="B205" s="15">
        <v>0.1</v>
      </c>
      <c r="C205" s="11">
        <v>3.6157407407407409E-2</v>
      </c>
      <c r="D205" s="6">
        <f>$C$205/Tableau1[[#This Row],[Temps]]*900</f>
        <v>900</v>
      </c>
      <c r="E205" s="7">
        <v>0.9</v>
      </c>
      <c r="F205" s="6">
        <v>12</v>
      </c>
      <c r="G205" s="6" t="s">
        <v>150</v>
      </c>
      <c r="H205" s="5" t="s">
        <v>182</v>
      </c>
    </row>
    <row r="206" spans="1:8" x14ac:dyDescent="0.3">
      <c r="A206" s="9">
        <v>74</v>
      </c>
      <c r="B206" s="16" t="s">
        <v>86</v>
      </c>
      <c r="C206" s="11">
        <v>3.695601851851852E-2</v>
      </c>
      <c r="D206" s="6">
        <f>$C$205/Tableau1[[#This Row],[Temps]]*900</f>
        <v>880.55120576260572</v>
      </c>
      <c r="E206" s="7">
        <v>0.9</v>
      </c>
      <c r="F206" s="6">
        <v>12</v>
      </c>
      <c r="G206" s="6" t="s">
        <v>150</v>
      </c>
      <c r="H206" s="5" t="s">
        <v>182</v>
      </c>
    </row>
    <row r="207" spans="1:8" x14ac:dyDescent="0.3">
      <c r="A207" s="9">
        <v>104</v>
      </c>
      <c r="B207" s="16" t="s">
        <v>87</v>
      </c>
      <c r="C207" s="11">
        <v>3.7974537037037036E-2</v>
      </c>
      <c r="D207" s="6">
        <f>$C$205/Tableau1[[#This Row],[Temps]]*900</f>
        <v>856.93386162755269</v>
      </c>
      <c r="E207" s="7">
        <v>0.9</v>
      </c>
      <c r="F207" s="6">
        <v>12</v>
      </c>
      <c r="G207" s="6" t="s">
        <v>150</v>
      </c>
      <c r="H207" s="5" t="s">
        <v>182</v>
      </c>
    </row>
    <row r="208" spans="1:8" x14ac:dyDescent="0.3">
      <c r="A208" s="9">
        <v>106</v>
      </c>
      <c r="B208" s="16" t="s">
        <v>88</v>
      </c>
      <c r="C208" s="11">
        <v>3.8090277777777778E-2</v>
      </c>
      <c r="D208" s="6">
        <f>$C$205/Tableau1[[#This Row],[Temps]]*900</f>
        <v>854.32999088422969</v>
      </c>
      <c r="E208" s="7">
        <v>0.9</v>
      </c>
      <c r="F208" s="6">
        <v>12</v>
      </c>
      <c r="G208" s="6" t="s">
        <v>150</v>
      </c>
      <c r="H208" s="5" t="s">
        <v>182</v>
      </c>
    </row>
    <row r="209" spans="1:8" x14ac:dyDescent="0.3">
      <c r="A209" s="9">
        <v>108</v>
      </c>
      <c r="B209" s="16" t="s">
        <v>89</v>
      </c>
      <c r="C209" s="11">
        <v>3.8194444444444441E-2</v>
      </c>
      <c r="D209" s="6">
        <f>$C$205/Tableau1[[#This Row],[Temps]]*900</f>
        <v>852.00000000000011</v>
      </c>
      <c r="E209" s="7">
        <v>0.9</v>
      </c>
      <c r="F209" s="6">
        <v>12</v>
      </c>
      <c r="G209" s="6" t="s">
        <v>150</v>
      </c>
      <c r="H209" s="5" t="s">
        <v>182</v>
      </c>
    </row>
    <row r="210" spans="1:8" x14ac:dyDescent="0.3">
      <c r="A210" s="9">
        <v>109</v>
      </c>
      <c r="B210" s="16" t="s">
        <v>33</v>
      </c>
      <c r="C210" s="11">
        <v>3.8206018518518521E-2</v>
      </c>
      <c r="D210" s="6">
        <f>$C$205/Tableau1[[#This Row],[Temps]]*900</f>
        <v>851.74189639503174</v>
      </c>
      <c r="E210" s="7">
        <v>0.9</v>
      </c>
      <c r="F210" s="6">
        <v>12</v>
      </c>
      <c r="G210" s="6" t="s">
        <v>150</v>
      </c>
      <c r="H210" s="5" t="s">
        <v>182</v>
      </c>
    </row>
    <row r="211" spans="1:8" x14ac:dyDescent="0.3">
      <c r="A211" s="9">
        <v>122</v>
      </c>
      <c r="B211" s="16" t="s">
        <v>39</v>
      </c>
      <c r="C211" s="11">
        <v>3.8680555555555558E-2</v>
      </c>
      <c r="D211" s="6">
        <f>$C$205/Tableau1[[#This Row],[Temps]]*900</f>
        <v>841.29263913824047</v>
      </c>
      <c r="E211" s="7">
        <v>0.9</v>
      </c>
      <c r="F211" s="6">
        <v>12</v>
      </c>
      <c r="G211" s="6" t="s">
        <v>150</v>
      </c>
      <c r="H211" s="5" t="s">
        <v>182</v>
      </c>
    </row>
    <row r="212" spans="1:8" x14ac:dyDescent="0.3">
      <c r="A212" s="9">
        <v>129</v>
      </c>
      <c r="B212" s="16" t="s">
        <v>75</v>
      </c>
      <c r="C212" s="11">
        <v>3.8958333333333338E-2</v>
      </c>
      <c r="D212" s="6">
        <f>$C$205/Tableau1[[#This Row],[Temps]]*900</f>
        <v>835.29411764705878</v>
      </c>
      <c r="E212" s="7">
        <v>0.9</v>
      </c>
      <c r="F212" s="6">
        <v>12</v>
      </c>
      <c r="G212" s="6" t="s">
        <v>150</v>
      </c>
      <c r="H212" s="5" t="s">
        <v>182</v>
      </c>
    </row>
    <row r="213" spans="1:8" x14ac:dyDescent="0.3">
      <c r="A213" s="9">
        <v>134</v>
      </c>
      <c r="B213" s="16" t="s">
        <v>90</v>
      </c>
      <c r="C213" s="11">
        <v>3.9293981481481485E-2</v>
      </c>
      <c r="D213" s="6">
        <f>$C$205/Tableau1[[#This Row],[Temps]]*900</f>
        <v>828.15905743740791</v>
      </c>
      <c r="E213" s="7">
        <v>0.9</v>
      </c>
      <c r="F213" s="6">
        <v>12</v>
      </c>
      <c r="G213" s="6" t="s">
        <v>150</v>
      </c>
      <c r="H213" s="5" t="s">
        <v>182</v>
      </c>
    </row>
    <row r="214" spans="1:8" x14ac:dyDescent="0.3">
      <c r="A214" s="9">
        <v>168</v>
      </c>
      <c r="B214" s="16" t="s">
        <v>91</v>
      </c>
      <c r="C214" s="11">
        <v>4.0879629629629634E-2</v>
      </c>
      <c r="D214" s="6">
        <f>$C$205/Tableau1[[#This Row],[Temps]]*900</f>
        <v>796.03624009060013</v>
      </c>
      <c r="E214" s="7">
        <v>0.9</v>
      </c>
      <c r="F214" s="6">
        <v>12</v>
      </c>
      <c r="G214" s="6" t="s">
        <v>150</v>
      </c>
      <c r="H214" s="5" t="s">
        <v>182</v>
      </c>
    </row>
    <row r="215" spans="1:8" x14ac:dyDescent="0.3">
      <c r="A215" s="9">
        <v>179</v>
      </c>
      <c r="B215" s="16" t="s">
        <v>92</v>
      </c>
      <c r="C215" s="11">
        <v>4.1562500000000002E-2</v>
      </c>
      <c r="D215" s="6">
        <f>$C$205/Tableau1[[#This Row],[Temps]]*900</f>
        <v>782.95739348370921</v>
      </c>
      <c r="E215" s="7">
        <v>0.9</v>
      </c>
      <c r="F215" s="6">
        <v>12</v>
      </c>
      <c r="G215" s="6" t="s">
        <v>150</v>
      </c>
      <c r="H215" s="5" t="s">
        <v>182</v>
      </c>
    </row>
    <row r="216" spans="1:8" x14ac:dyDescent="0.3">
      <c r="A216" s="9">
        <v>194</v>
      </c>
      <c r="B216" s="16" t="s">
        <v>42</v>
      </c>
      <c r="C216" s="11">
        <v>4.2222222222222223E-2</v>
      </c>
      <c r="D216" s="6">
        <f>$C$205/Tableau1[[#This Row],[Temps]]*900</f>
        <v>770.72368421052636</v>
      </c>
      <c r="E216" s="7">
        <v>0.9</v>
      </c>
      <c r="F216" s="6">
        <v>12</v>
      </c>
      <c r="G216" s="6" t="s">
        <v>150</v>
      </c>
      <c r="H216" s="5" t="s">
        <v>182</v>
      </c>
    </row>
    <row r="217" spans="1:8" x14ac:dyDescent="0.3">
      <c r="A217" s="9">
        <v>196</v>
      </c>
      <c r="B217" s="16" t="s">
        <v>93</v>
      </c>
      <c r="C217" s="11">
        <v>4.2268518518518518E-2</v>
      </c>
      <c r="D217" s="6">
        <f>$C$205/Tableau1[[#This Row],[Temps]]*900</f>
        <v>769.87951807228922</v>
      </c>
      <c r="E217" s="7">
        <v>0.9</v>
      </c>
      <c r="F217" s="6">
        <v>12</v>
      </c>
      <c r="G217" s="6" t="s">
        <v>150</v>
      </c>
      <c r="H217" s="5" t="s">
        <v>182</v>
      </c>
    </row>
    <row r="218" spans="1:8" x14ac:dyDescent="0.3">
      <c r="A218" s="9">
        <v>216</v>
      </c>
      <c r="B218" s="16" t="s">
        <v>94</v>
      </c>
      <c r="C218" s="11">
        <v>4.2789351851851849E-2</v>
      </c>
      <c r="D218" s="6">
        <f>$C$205/Tableau1[[#This Row],[Temps]]*900</f>
        <v>760.50852042196391</v>
      </c>
      <c r="E218" s="7">
        <v>0.9</v>
      </c>
      <c r="F218" s="6">
        <v>12</v>
      </c>
      <c r="G218" s="6" t="s">
        <v>150</v>
      </c>
      <c r="H218" s="5" t="s">
        <v>182</v>
      </c>
    </row>
    <row r="219" spans="1:8" x14ac:dyDescent="0.3">
      <c r="A219" s="9">
        <v>238</v>
      </c>
      <c r="B219" s="16" t="s">
        <v>35</v>
      </c>
      <c r="C219" s="11">
        <v>4.3854166666666666E-2</v>
      </c>
      <c r="D219" s="6">
        <f>$C$205/Tableau1[[#This Row],[Temps]]*900</f>
        <v>742.04275534441808</v>
      </c>
      <c r="E219" s="7">
        <v>0.9</v>
      </c>
      <c r="F219" s="6">
        <v>12</v>
      </c>
      <c r="G219" s="6" t="s">
        <v>150</v>
      </c>
      <c r="H219" s="5" t="s">
        <v>182</v>
      </c>
    </row>
    <row r="220" spans="1:8" x14ac:dyDescent="0.3">
      <c r="A220" s="9">
        <v>246</v>
      </c>
      <c r="B220" s="16" t="s">
        <v>95</v>
      </c>
      <c r="C220" s="11">
        <v>4.4074074074074071E-2</v>
      </c>
      <c r="D220" s="6">
        <f>$C$205/Tableau1[[#This Row],[Temps]]*900</f>
        <v>738.34033613445388</v>
      </c>
      <c r="E220" s="7">
        <v>0.9</v>
      </c>
      <c r="F220" s="6">
        <v>12</v>
      </c>
      <c r="G220" s="6" t="s">
        <v>150</v>
      </c>
      <c r="H220" s="5" t="s">
        <v>182</v>
      </c>
    </row>
    <row r="221" spans="1:8" x14ac:dyDescent="0.3">
      <c r="A221" s="9">
        <v>309</v>
      </c>
      <c r="B221" s="16" t="s">
        <v>96</v>
      </c>
      <c r="C221" s="11">
        <v>4.6851851851851846E-2</v>
      </c>
      <c r="D221" s="6">
        <f>$C$205/Tableau1[[#This Row],[Temps]]*900</f>
        <v>694.56521739130449</v>
      </c>
      <c r="E221" s="7">
        <v>0.9</v>
      </c>
      <c r="F221" s="6">
        <v>12</v>
      </c>
      <c r="G221" s="6" t="s">
        <v>150</v>
      </c>
      <c r="H221" s="5" t="s">
        <v>182</v>
      </c>
    </row>
    <row r="222" spans="1:8" x14ac:dyDescent="0.3">
      <c r="A222" s="9">
        <v>328</v>
      </c>
      <c r="B222" s="16" t="s">
        <v>6</v>
      </c>
      <c r="C222" s="11">
        <v>4.762731481481481E-2</v>
      </c>
      <c r="D222" s="6">
        <f>$C$205/Tableau1[[#This Row],[Temps]]*900</f>
        <v>683.25637910085061</v>
      </c>
      <c r="E222" s="7">
        <v>0.9</v>
      </c>
      <c r="F222" s="6">
        <v>12</v>
      </c>
      <c r="G222" s="6" t="s">
        <v>150</v>
      </c>
      <c r="H222" s="5" t="s">
        <v>182</v>
      </c>
    </row>
    <row r="223" spans="1:8" x14ac:dyDescent="0.3">
      <c r="A223" s="8">
        <v>361</v>
      </c>
      <c r="B223" s="31" t="s">
        <v>71</v>
      </c>
      <c r="C223" s="11">
        <v>4.9317129629629634E-2</v>
      </c>
      <c r="D223" s="6">
        <f>$C$205/Tableau1[[#This Row],[Temps]]*900</f>
        <v>659.84510678244544</v>
      </c>
      <c r="E223" s="7">
        <v>0.9</v>
      </c>
      <c r="F223" s="6">
        <v>12</v>
      </c>
      <c r="G223" s="6" t="s">
        <v>150</v>
      </c>
      <c r="H223" s="5" t="s">
        <v>182</v>
      </c>
    </row>
    <row r="224" spans="1:8" x14ac:dyDescent="0.3">
      <c r="A224" s="9">
        <v>377</v>
      </c>
      <c r="B224" s="16" t="s">
        <v>97</v>
      </c>
      <c r="C224" s="11">
        <v>4.9479166666666664E-2</v>
      </c>
      <c r="D224" s="6">
        <f>$C$205/Tableau1[[#This Row],[Temps]]*900</f>
        <v>657.68421052631584</v>
      </c>
      <c r="E224" s="7">
        <v>0.9</v>
      </c>
      <c r="F224" s="6">
        <v>12</v>
      </c>
      <c r="G224" s="6" t="s">
        <v>150</v>
      </c>
      <c r="H224" s="5" t="s">
        <v>182</v>
      </c>
    </row>
    <row r="225" spans="1:8" x14ac:dyDescent="0.3">
      <c r="A225" s="9">
        <v>378</v>
      </c>
      <c r="B225" s="16" t="s">
        <v>98</v>
      </c>
      <c r="C225" s="11">
        <v>4.9490740740740745E-2</v>
      </c>
      <c r="D225" s="6">
        <f>$C$205/Tableau1[[#This Row],[Temps]]*900</f>
        <v>657.53040224508879</v>
      </c>
      <c r="E225" s="7">
        <v>0.9</v>
      </c>
      <c r="F225" s="6">
        <v>12</v>
      </c>
      <c r="G225" s="6" t="s">
        <v>150</v>
      </c>
      <c r="H225" s="5" t="s">
        <v>182</v>
      </c>
    </row>
    <row r="226" spans="1:8" x14ac:dyDescent="0.3">
      <c r="A226" s="9">
        <v>445</v>
      </c>
      <c r="B226" s="16" t="s">
        <v>99</v>
      </c>
      <c r="C226" s="11">
        <v>5.2314814814814814E-2</v>
      </c>
      <c r="D226" s="6">
        <f>$C$205/Tableau1[[#This Row],[Temps]]*900</f>
        <v>622.0353982300885</v>
      </c>
      <c r="E226" s="7">
        <v>0.9</v>
      </c>
      <c r="F226" s="6">
        <v>12</v>
      </c>
      <c r="G226" s="6" t="s">
        <v>150</v>
      </c>
      <c r="H226" s="5" t="s">
        <v>182</v>
      </c>
    </row>
    <row r="227" spans="1:8" x14ac:dyDescent="0.3">
      <c r="A227" s="9">
        <v>508</v>
      </c>
      <c r="B227" s="16" t="s">
        <v>100</v>
      </c>
      <c r="C227" s="11">
        <v>5.5532407407407412E-2</v>
      </c>
      <c r="D227" s="6">
        <f>$C$205/Tableau1[[#This Row],[Temps]]*900</f>
        <v>585.99416423509797</v>
      </c>
      <c r="E227" s="7">
        <v>0.9</v>
      </c>
      <c r="F227" s="6">
        <v>12</v>
      </c>
      <c r="G227" s="6" t="s">
        <v>150</v>
      </c>
      <c r="H227" s="5" t="s">
        <v>182</v>
      </c>
    </row>
    <row r="228" spans="1:8" x14ac:dyDescent="0.3">
      <c r="A228" s="9">
        <v>638</v>
      </c>
      <c r="B228" s="16" t="s">
        <v>101</v>
      </c>
      <c r="C228" s="11">
        <v>6.3888888888888884E-2</v>
      </c>
      <c r="D228" s="6">
        <f>$C$205/Tableau1[[#This Row],[Temps]]*900</f>
        <v>509.34782608695656</v>
      </c>
      <c r="E228" s="7">
        <v>0.9</v>
      </c>
      <c r="F228" s="6">
        <v>12</v>
      </c>
      <c r="G228" s="6" t="s">
        <v>150</v>
      </c>
      <c r="H228" s="5" t="s">
        <v>182</v>
      </c>
    </row>
    <row r="229" spans="1:8" x14ac:dyDescent="0.3">
      <c r="A229" s="9">
        <v>11</v>
      </c>
      <c r="B229" s="16" t="s">
        <v>21</v>
      </c>
      <c r="C229" s="11">
        <v>0.10783564814814815</v>
      </c>
      <c r="D229" s="6">
        <f>$C$230/Tableau1[[#This Row],[Temps]]*1100</f>
        <v>1148.8783943329395</v>
      </c>
      <c r="E229" s="7">
        <v>1.1000000000000001</v>
      </c>
      <c r="F229" s="6">
        <v>28</v>
      </c>
      <c r="G229" s="6" t="s">
        <v>152</v>
      </c>
      <c r="H229" s="5" t="s">
        <v>183</v>
      </c>
    </row>
    <row r="230" spans="1:8" x14ac:dyDescent="0.3">
      <c r="A230" s="9">
        <v>22</v>
      </c>
      <c r="B230" s="15">
        <v>0.1</v>
      </c>
      <c r="C230" s="11">
        <v>0.11262731481481481</v>
      </c>
      <c r="D230" s="6">
        <f>$C$230/Tableau1[[#This Row],[Temps]]*1100</f>
        <v>1100</v>
      </c>
      <c r="E230" s="7">
        <v>1.1000000000000001</v>
      </c>
      <c r="F230" s="6">
        <v>28</v>
      </c>
      <c r="G230" s="6" t="s">
        <v>152</v>
      </c>
      <c r="H230" s="5" t="s">
        <v>183</v>
      </c>
    </row>
    <row r="231" spans="1:8" x14ac:dyDescent="0.3">
      <c r="A231" s="9">
        <v>49</v>
      </c>
      <c r="B231" s="16" t="s">
        <v>102</v>
      </c>
      <c r="C231" s="11">
        <v>0.12181712962962964</v>
      </c>
      <c r="D231" s="6">
        <f>$C$230/Tableau1[[#This Row],[Temps]]*1100</f>
        <v>1017.0166270783847</v>
      </c>
      <c r="E231" s="7">
        <v>1.1000000000000001</v>
      </c>
      <c r="F231" s="6">
        <v>28</v>
      </c>
      <c r="G231" s="6" t="s">
        <v>152</v>
      </c>
      <c r="H231" s="5" t="s">
        <v>183</v>
      </c>
    </row>
    <row r="232" spans="1:8" x14ac:dyDescent="0.3">
      <c r="A232" s="9">
        <v>50</v>
      </c>
      <c r="B232" s="16" t="s">
        <v>30</v>
      </c>
      <c r="C232" s="11">
        <v>0.1218287037037037</v>
      </c>
      <c r="D232" s="6">
        <f>$C$230/Tableau1[[#This Row],[Temps]]*1100</f>
        <v>1016.9200076002279</v>
      </c>
      <c r="E232" s="7">
        <v>1.1000000000000001</v>
      </c>
      <c r="F232" s="6">
        <v>28</v>
      </c>
      <c r="G232" s="6" t="s">
        <v>152</v>
      </c>
      <c r="H232" s="5" t="s">
        <v>183</v>
      </c>
    </row>
    <row r="233" spans="1:8" x14ac:dyDescent="0.3">
      <c r="A233" s="9">
        <v>81</v>
      </c>
      <c r="B233" s="16" t="s">
        <v>45</v>
      </c>
      <c r="C233" s="11">
        <v>0.12965277777777778</v>
      </c>
      <c r="D233" s="6">
        <f>$C$230/Tableau1[[#This Row],[Temps]]*1100</f>
        <v>955.5525798964469</v>
      </c>
      <c r="E233" s="7">
        <v>1.1000000000000001</v>
      </c>
      <c r="F233" s="6">
        <v>28</v>
      </c>
      <c r="G233" s="6" t="s">
        <v>152</v>
      </c>
      <c r="H233" s="5" t="s">
        <v>183</v>
      </c>
    </row>
    <row r="234" spans="1:8" x14ac:dyDescent="0.3">
      <c r="A234" s="9">
        <v>121</v>
      </c>
      <c r="B234" s="16" t="s">
        <v>42</v>
      </c>
      <c r="C234" s="11">
        <v>0.14141203703703703</v>
      </c>
      <c r="D234" s="6">
        <f>$C$230/Tableau1[[#This Row],[Temps]]*1100</f>
        <v>876.09265018824681</v>
      </c>
      <c r="E234" s="7">
        <v>1.1000000000000001</v>
      </c>
      <c r="F234" s="6">
        <v>28</v>
      </c>
      <c r="G234" s="6" t="s">
        <v>152</v>
      </c>
      <c r="H234" s="5" t="s">
        <v>183</v>
      </c>
    </row>
    <row r="235" spans="1:8" x14ac:dyDescent="0.3">
      <c r="A235" s="9">
        <v>131</v>
      </c>
      <c r="B235" s="16" t="s">
        <v>103</v>
      </c>
      <c r="C235" s="11">
        <v>0.14328703703703705</v>
      </c>
      <c r="D235" s="6">
        <f>$C$230/Tableau1[[#This Row],[Temps]]*1100</f>
        <v>864.62843295638118</v>
      </c>
      <c r="E235" s="7">
        <v>1.1000000000000001</v>
      </c>
      <c r="F235" s="6">
        <v>28</v>
      </c>
      <c r="G235" s="6" t="s">
        <v>152</v>
      </c>
      <c r="H235" s="5" t="s">
        <v>183</v>
      </c>
    </row>
    <row r="236" spans="1:8" x14ac:dyDescent="0.3">
      <c r="A236" s="9">
        <v>140</v>
      </c>
      <c r="B236" s="16" t="s">
        <v>92</v>
      </c>
      <c r="C236" s="11">
        <v>0.14586805555555557</v>
      </c>
      <c r="D236" s="6">
        <f>$C$230/Tableau1[[#This Row],[Temps]]*1100</f>
        <v>849.32952471633723</v>
      </c>
      <c r="E236" s="7">
        <v>1.1000000000000001</v>
      </c>
      <c r="F236" s="6">
        <v>28</v>
      </c>
      <c r="G236" s="6" t="s">
        <v>152</v>
      </c>
      <c r="H236" s="5" t="s">
        <v>183</v>
      </c>
    </row>
    <row r="237" spans="1:8" x14ac:dyDescent="0.3">
      <c r="A237" s="9">
        <v>140</v>
      </c>
      <c r="B237" s="16" t="s">
        <v>104</v>
      </c>
      <c r="C237" s="11">
        <v>0.14586805555555557</v>
      </c>
      <c r="D237" s="6">
        <f>$C$230/Tableau1[[#This Row],[Temps]]*1100</f>
        <v>849.32952471633723</v>
      </c>
      <c r="E237" s="7">
        <v>1.1000000000000001</v>
      </c>
      <c r="F237" s="6">
        <v>28</v>
      </c>
      <c r="G237" s="6" t="s">
        <v>152</v>
      </c>
      <c r="H237" s="5" t="s">
        <v>183</v>
      </c>
    </row>
    <row r="238" spans="1:8" x14ac:dyDescent="0.3">
      <c r="A238" s="9">
        <v>142</v>
      </c>
      <c r="B238" s="16" t="s">
        <v>89</v>
      </c>
      <c r="C238" s="11">
        <v>0.14587962962962964</v>
      </c>
      <c r="D238" s="6">
        <f>$C$230/Tableau1[[#This Row],[Temps]]*1100</f>
        <v>849.2621390034908</v>
      </c>
      <c r="E238" s="7">
        <v>1.1000000000000001</v>
      </c>
      <c r="F238" s="6">
        <v>28</v>
      </c>
      <c r="G238" s="6" t="s">
        <v>152</v>
      </c>
      <c r="H238" s="5" t="s">
        <v>183</v>
      </c>
    </row>
    <row r="239" spans="1:8" x14ac:dyDescent="0.3">
      <c r="A239" s="9">
        <v>145</v>
      </c>
      <c r="B239" s="16" t="s">
        <v>96</v>
      </c>
      <c r="C239" s="11">
        <v>0.14598379629629629</v>
      </c>
      <c r="D239" s="6">
        <f>$C$230/Tableau1[[#This Row],[Temps]]*1100</f>
        <v>848.65614841829859</v>
      </c>
      <c r="E239" s="7">
        <v>1.1000000000000001</v>
      </c>
      <c r="F239" s="6">
        <v>28</v>
      </c>
      <c r="G239" s="6" t="s">
        <v>152</v>
      </c>
      <c r="H239" s="5" t="s">
        <v>183</v>
      </c>
    </row>
    <row r="240" spans="1:8" x14ac:dyDescent="0.3">
      <c r="A240" s="9">
        <v>197</v>
      </c>
      <c r="B240" s="16" t="s">
        <v>39</v>
      </c>
      <c r="C240" s="11">
        <v>0.16468750000000001</v>
      </c>
      <c r="D240" s="6">
        <f>$C$230/Tableau1[[#This Row],[Temps]]*1100</f>
        <v>752.27352589781424</v>
      </c>
      <c r="E240" s="7">
        <v>1.1000000000000001</v>
      </c>
      <c r="F240" s="6">
        <v>28</v>
      </c>
      <c r="G240" s="6" t="s">
        <v>152</v>
      </c>
      <c r="H240" s="5" t="s">
        <v>183</v>
      </c>
    </row>
    <row r="241" spans="1:8" x14ac:dyDescent="0.3">
      <c r="A241" s="9">
        <v>199</v>
      </c>
      <c r="B241" s="16" t="s">
        <v>105</v>
      </c>
      <c r="C241" s="11">
        <v>0.16752314814814814</v>
      </c>
      <c r="D241" s="6">
        <f>$C$230/Tableau1[[#This Row],[Temps]]*1100</f>
        <v>739.53986458477266</v>
      </c>
      <c r="E241" s="7">
        <v>1.1000000000000001</v>
      </c>
      <c r="F241" s="6">
        <v>28</v>
      </c>
      <c r="G241" s="6" t="s">
        <v>152</v>
      </c>
      <c r="H241" s="5" t="s">
        <v>183</v>
      </c>
    </row>
    <row r="242" spans="1:8" x14ac:dyDescent="0.3">
      <c r="A242" s="9">
        <v>23</v>
      </c>
      <c r="B242" s="15">
        <v>0.1</v>
      </c>
      <c r="C242" s="11">
        <v>4.0289351851851847E-2</v>
      </c>
      <c r="D242" s="6">
        <f>$C$242/Tableau1[[#This Row],[Temps]]*1000</f>
        <v>1000</v>
      </c>
      <c r="E242" s="7">
        <v>1</v>
      </c>
      <c r="F242" s="6">
        <v>11</v>
      </c>
      <c r="G242" s="6" t="s">
        <v>152</v>
      </c>
      <c r="H242" s="5" t="s">
        <v>183</v>
      </c>
    </row>
    <row r="243" spans="1:8" x14ac:dyDescent="0.3">
      <c r="A243" s="9">
        <v>78</v>
      </c>
      <c r="B243" s="16" t="s">
        <v>106</v>
      </c>
      <c r="C243" s="11">
        <v>5.004629629629629E-2</v>
      </c>
      <c r="D243" s="6">
        <f>$C$242/Tableau1[[#This Row],[Temps]]*1000</f>
        <v>805.04162812210916</v>
      </c>
      <c r="E243" s="7">
        <v>1</v>
      </c>
      <c r="F243" s="6">
        <v>11</v>
      </c>
      <c r="G243" s="6" t="s">
        <v>152</v>
      </c>
      <c r="H243" s="5" t="s">
        <v>183</v>
      </c>
    </row>
    <row r="244" spans="1:8" x14ac:dyDescent="0.3">
      <c r="A244" s="9">
        <v>79</v>
      </c>
      <c r="B244" s="16" t="s">
        <v>107</v>
      </c>
      <c r="C244" s="11">
        <v>5.0057870370370371E-2</v>
      </c>
      <c r="D244" s="6">
        <f>$C$242/Tableau1[[#This Row],[Temps]]*1000</f>
        <v>804.85549132947961</v>
      </c>
      <c r="E244" s="7">
        <v>1</v>
      </c>
      <c r="F244" s="6">
        <v>11</v>
      </c>
      <c r="G244" s="6" t="s">
        <v>152</v>
      </c>
      <c r="H244" s="5" t="s">
        <v>183</v>
      </c>
    </row>
    <row r="245" spans="1:8" x14ac:dyDescent="0.3">
      <c r="A245" s="9">
        <v>81</v>
      </c>
      <c r="B245" s="16" t="s">
        <v>49</v>
      </c>
      <c r="C245" s="11">
        <v>5.0300925925925923E-2</v>
      </c>
      <c r="D245" s="6">
        <f>$C$242/Tableau1[[#This Row],[Temps]]*1000</f>
        <v>800.96640589047399</v>
      </c>
      <c r="E245" s="7">
        <v>1</v>
      </c>
      <c r="F245" s="6">
        <v>11</v>
      </c>
      <c r="G245" s="6" t="s">
        <v>152</v>
      </c>
      <c r="H245" s="5" t="s">
        <v>183</v>
      </c>
    </row>
    <row r="246" spans="1:8" x14ac:dyDescent="0.3">
      <c r="A246" s="9">
        <v>91</v>
      </c>
      <c r="B246" s="16" t="s">
        <v>95</v>
      </c>
      <c r="C246" s="11">
        <v>5.1655092592592593E-2</v>
      </c>
      <c r="D246" s="6">
        <f>$C$242/Tableau1[[#This Row],[Temps]]*1000</f>
        <v>779.96863096571803</v>
      </c>
      <c r="E246" s="7">
        <v>1</v>
      </c>
      <c r="F246" s="6">
        <v>11</v>
      </c>
      <c r="G246" s="6" t="s">
        <v>152</v>
      </c>
      <c r="H246" s="5" t="s">
        <v>183</v>
      </c>
    </row>
    <row r="247" spans="1:8" x14ac:dyDescent="0.3">
      <c r="A247" s="9">
        <v>126</v>
      </c>
      <c r="B247" s="16" t="s">
        <v>108</v>
      </c>
      <c r="C247" s="11">
        <v>5.6608796296296303E-2</v>
      </c>
      <c r="D247" s="6">
        <f>$C$242/Tableau1[[#This Row],[Temps]]*1000</f>
        <v>711.71539562461646</v>
      </c>
      <c r="E247" s="7">
        <v>1</v>
      </c>
      <c r="F247" s="6">
        <v>11</v>
      </c>
      <c r="G247" s="6" t="s">
        <v>152</v>
      </c>
      <c r="H247" s="5" t="s">
        <v>183</v>
      </c>
    </row>
    <row r="248" spans="1:8" x14ac:dyDescent="0.3">
      <c r="A248" s="9">
        <v>126</v>
      </c>
      <c r="B248" s="16" t="s">
        <v>109</v>
      </c>
      <c r="C248" s="11">
        <v>5.6608796296296303E-2</v>
      </c>
      <c r="D248" s="6">
        <f>$C$242/Tableau1[[#This Row],[Temps]]*1000</f>
        <v>711.71539562461646</v>
      </c>
      <c r="E248" s="7">
        <v>1</v>
      </c>
      <c r="F248" s="6">
        <v>11</v>
      </c>
      <c r="G248" s="6" t="s">
        <v>152</v>
      </c>
      <c r="H248" s="5" t="s">
        <v>183</v>
      </c>
    </row>
    <row r="249" spans="1:8" x14ac:dyDescent="0.3">
      <c r="A249" s="9">
        <v>128</v>
      </c>
      <c r="B249" s="16" t="s">
        <v>110</v>
      </c>
      <c r="C249" s="11">
        <v>5.6620370370370376E-2</v>
      </c>
      <c r="D249" s="6">
        <f>$C$242/Tableau1[[#This Row],[Temps]]*1000</f>
        <v>711.56991005723614</v>
      </c>
      <c r="E249" s="7">
        <v>1</v>
      </c>
      <c r="F249" s="6">
        <v>11</v>
      </c>
      <c r="G249" s="6" t="s">
        <v>152</v>
      </c>
      <c r="H249" s="5" t="s">
        <v>183</v>
      </c>
    </row>
    <row r="250" spans="1:8" x14ac:dyDescent="0.3">
      <c r="A250" s="9">
        <v>129</v>
      </c>
      <c r="B250" s="16" t="s">
        <v>98</v>
      </c>
      <c r="C250" s="11">
        <v>5.6631944444444443E-2</v>
      </c>
      <c r="D250" s="6">
        <f>$C$242/Tableau1[[#This Row],[Temps]]*1000</f>
        <v>711.4244839566727</v>
      </c>
      <c r="E250" s="7">
        <v>1</v>
      </c>
      <c r="F250" s="6">
        <v>11</v>
      </c>
      <c r="G250" s="6" t="s">
        <v>152</v>
      </c>
      <c r="H250" s="5" t="s">
        <v>183</v>
      </c>
    </row>
    <row r="251" spans="1:8" x14ac:dyDescent="0.3">
      <c r="A251" s="9">
        <v>159</v>
      </c>
      <c r="B251" s="16" t="s">
        <v>100</v>
      </c>
      <c r="C251" s="11">
        <v>5.8912037037037034E-2</v>
      </c>
      <c r="D251" s="6">
        <f>$C$242/Tableau1[[#This Row],[Temps]]*1000</f>
        <v>683.88998035363454</v>
      </c>
      <c r="E251" s="7">
        <v>1</v>
      </c>
      <c r="F251" s="6">
        <v>11</v>
      </c>
      <c r="G251" s="6" t="s">
        <v>152</v>
      </c>
      <c r="H251" s="5" t="s">
        <v>183</v>
      </c>
    </row>
    <row r="252" spans="1:8" x14ac:dyDescent="0.3">
      <c r="A252" s="9">
        <v>193</v>
      </c>
      <c r="B252" s="16" t="s">
        <v>82</v>
      </c>
      <c r="C252" s="11">
        <v>6.5324074074074076E-2</v>
      </c>
      <c r="D252" s="6">
        <f>$C$242/Tableau1[[#This Row],[Temps]]*1000</f>
        <v>616.7611622962437</v>
      </c>
      <c r="E252" s="7">
        <v>1</v>
      </c>
      <c r="F252" s="6">
        <v>11</v>
      </c>
      <c r="G252" s="6" t="s">
        <v>152</v>
      </c>
      <c r="H252" s="5" t="s">
        <v>183</v>
      </c>
    </row>
    <row r="253" spans="1:8" x14ac:dyDescent="0.3">
      <c r="A253" s="9">
        <v>194</v>
      </c>
      <c r="B253" s="16" t="s">
        <v>101</v>
      </c>
      <c r="C253" s="11">
        <v>6.5335648148148143E-2</v>
      </c>
      <c r="D253" s="6">
        <f>$C$242/Tableau1[[#This Row],[Temps]]*1000</f>
        <v>616.65190434012391</v>
      </c>
      <c r="E253" s="7">
        <v>1</v>
      </c>
      <c r="F253" s="6">
        <v>11</v>
      </c>
      <c r="G253" s="6" t="s">
        <v>152</v>
      </c>
      <c r="H253" s="5" t="s">
        <v>183</v>
      </c>
    </row>
    <row r="254" spans="1:8" x14ac:dyDescent="0.3">
      <c r="A254" s="9">
        <v>194</v>
      </c>
      <c r="B254" s="16" t="s">
        <v>97</v>
      </c>
      <c r="C254" s="11">
        <v>6.5335648148148143E-2</v>
      </c>
      <c r="D254" s="6">
        <f>$C$242/Tableau1[[#This Row],[Temps]]*1000</f>
        <v>616.65190434012391</v>
      </c>
      <c r="E254" s="7">
        <v>1</v>
      </c>
      <c r="F254" s="6">
        <v>11</v>
      </c>
      <c r="G254" s="6" t="s">
        <v>152</v>
      </c>
      <c r="H254" s="5" t="s">
        <v>183</v>
      </c>
    </row>
    <row r="255" spans="1:8" x14ac:dyDescent="0.3">
      <c r="A255" s="9">
        <v>232</v>
      </c>
      <c r="B255" s="16" t="s">
        <v>119</v>
      </c>
      <c r="C255" s="11">
        <v>8.7708333333333333E-2</v>
      </c>
      <c r="D255" s="6">
        <f>$C$242/Tableau1[[#This Row],[Temps]]*1000</f>
        <v>459.35603061493788</v>
      </c>
      <c r="E255" s="7">
        <v>1</v>
      </c>
      <c r="F255" s="6">
        <v>11</v>
      </c>
      <c r="G255" s="6" t="s">
        <v>152</v>
      </c>
      <c r="H255" s="5" t="s">
        <v>183</v>
      </c>
    </row>
    <row r="256" spans="1:8" x14ac:dyDescent="0.3">
      <c r="A256" s="9">
        <v>10</v>
      </c>
      <c r="B256" s="15">
        <v>0.1</v>
      </c>
      <c r="C256" s="11">
        <v>4.9583333333333333E-2</v>
      </c>
      <c r="D256" s="6">
        <f>$C$256/Tableau1[[#This Row],[Temps]]*1000</f>
        <v>1000</v>
      </c>
      <c r="E256" s="7">
        <v>1</v>
      </c>
      <c r="F256" s="6">
        <v>16</v>
      </c>
      <c r="G256" s="6" t="s">
        <v>148</v>
      </c>
      <c r="H256" s="5" t="s">
        <v>210</v>
      </c>
    </row>
    <row r="257" spans="1:8" x14ac:dyDescent="0.3">
      <c r="A257" s="9">
        <v>23</v>
      </c>
      <c r="B257" s="16" t="s">
        <v>111</v>
      </c>
      <c r="C257" s="11">
        <v>5.3506944444444447E-2</v>
      </c>
      <c r="D257" s="6">
        <f>$C$256/Tableau1[[#This Row],[Temps]]*1000</f>
        <v>926.67099286177802</v>
      </c>
      <c r="E257" s="7">
        <v>1</v>
      </c>
      <c r="F257" s="6">
        <v>16</v>
      </c>
      <c r="G257" s="6" t="s">
        <v>148</v>
      </c>
      <c r="H257" s="5" t="s">
        <v>210</v>
      </c>
    </row>
    <row r="258" spans="1:8" x14ac:dyDescent="0.3">
      <c r="A258" s="9">
        <v>23</v>
      </c>
      <c r="B258" s="16" t="s">
        <v>20</v>
      </c>
      <c r="C258" s="11">
        <v>5.3506944444444447E-2</v>
      </c>
      <c r="D258" s="6">
        <f>$C$256/Tableau1[[#This Row],[Temps]]*1000</f>
        <v>926.67099286177802</v>
      </c>
      <c r="E258" s="7">
        <v>1</v>
      </c>
      <c r="F258" s="6">
        <v>16</v>
      </c>
      <c r="G258" s="6" t="s">
        <v>148</v>
      </c>
      <c r="H258" s="5" t="s">
        <v>210</v>
      </c>
    </row>
    <row r="259" spans="1:8" x14ac:dyDescent="0.3">
      <c r="A259" s="9">
        <v>27</v>
      </c>
      <c r="B259" s="16" t="s">
        <v>31</v>
      </c>
      <c r="C259" s="11">
        <v>5.4745370370370368E-2</v>
      </c>
      <c r="D259" s="6">
        <f>$C$256/Tableau1[[#This Row],[Temps]]*1000</f>
        <v>905.708245243129</v>
      </c>
      <c r="E259" s="7">
        <v>1</v>
      </c>
      <c r="F259" s="6">
        <v>16</v>
      </c>
      <c r="G259" s="6" t="s">
        <v>148</v>
      </c>
      <c r="H259" s="5" t="s">
        <v>210</v>
      </c>
    </row>
    <row r="260" spans="1:8" x14ac:dyDescent="0.3">
      <c r="A260" s="9">
        <v>27</v>
      </c>
      <c r="B260" s="16" t="s">
        <v>91</v>
      </c>
      <c r="C260" s="11">
        <v>5.4745370370370368E-2</v>
      </c>
      <c r="D260" s="6">
        <f>$C$256/Tableau1[[#This Row],[Temps]]*1000</f>
        <v>905.708245243129</v>
      </c>
      <c r="E260" s="7">
        <v>1</v>
      </c>
      <c r="F260" s="6">
        <v>16</v>
      </c>
      <c r="G260" s="6" t="s">
        <v>148</v>
      </c>
      <c r="H260" s="5" t="s">
        <v>210</v>
      </c>
    </row>
    <row r="261" spans="1:8" x14ac:dyDescent="0.3">
      <c r="A261" s="9">
        <v>33</v>
      </c>
      <c r="B261" s="16" t="s">
        <v>62</v>
      </c>
      <c r="C261" s="11">
        <v>5.6284722222222222E-2</v>
      </c>
      <c r="D261" s="6">
        <f>$C$256/Tableau1[[#This Row],[Temps]]*1000</f>
        <v>880.93769278223317</v>
      </c>
      <c r="E261" s="7">
        <v>1</v>
      </c>
      <c r="F261" s="6">
        <v>16</v>
      </c>
      <c r="G261" s="6" t="s">
        <v>148</v>
      </c>
      <c r="H261" s="5" t="s">
        <v>210</v>
      </c>
    </row>
    <row r="262" spans="1:8" x14ac:dyDescent="0.3">
      <c r="A262" s="9">
        <v>33</v>
      </c>
      <c r="B262" s="16" t="s">
        <v>112</v>
      </c>
      <c r="C262" s="11">
        <v>5.6284722222222222E-2</v>
      </c>
      <c r="D262" s="6">
        <f>$C$256/Tableau1[[#This Row],[Temps]]*1000</f>
        <v>880.93769278223317</v>
      </c>
      <c r="E262" s="7">
        <v>1</v>
      </c>
      <c r="F262" s="6">
        <v>16</v>
      </c>
      <c r="G262" s="6" t="s">
        <v>148</v>
      </c>
      <c r="H262" s="5" t="s">
        <v>210</v>
      </c>
    </row>
    <row r="263" spans="1:8" x14ac:dyDescent="0.3">
      <c r="A263" s="9">
        <v>39</v>
      </c>
      <c r="B263" s="16" t="s">
        <v>29</v>
      </c>
      <c r="C263" s="11">
        <v>5.6689814814814811E-2</v>
      </c>
      <c r="D263" s="6">
        <f>$C$256/Tableau1[[#This Row],[Temps]]*1000</f>
        <v>874.64271131073917</v>
      </c>
      <c r="E263" s="7">
        <v>1</v>
      </c>
      <c r="F263" s="6">
        <v>16</v>
      </c>
      <c r="G263" s="6" t="s">
        <v>148</v>
      </c>
      <c r="H263" s="5" t="s">
        <v>210</v>
      </c>
    </row>
    <row r="264" spans="1:8" x14ac:dyDescent="0.3">
      <c r="A264" s="9">
        <v>39</v>
      </c>
      <c r="B264" s="16" t="s">
        <v>43</v>
      </c>
      <c r="C264" s="11">
        <v>5.6689814814814811E-2</v>
      </c>
      <c r="D264" s="6">
        <f>$C$256/Tableau1[[#This Row],[Temps]]*1000</f>
        <v>874.64271131073917</v>
      </c>
      <c r="E264" s="7">
        <v>1</v>
      </c>
      <c r="F264" s="6">
        <v>16</v>
      </c>
      <c r="G264" s="6" t="s">
        <v>148</v>
      </c>
      <c r="H264" s="5" t="s">
        <v>210</v>
      </c>
    </row>
    <row r="265" spans="1:8" x14ac:dyDescent="0.3">
      <c r="A265" s="8">
        <v>40</v>
      </c>
      <c r="B265" s="31" t="s">
        <v>19</v>
      </c>
      <c r="C265" s="11">
        <v>5.6747685185185186E-2</v>
      </c>
      <c r="D265" s="6">
        <f>$C$256/Tableau1[[#This Row],[Temps]]*1000</f>
        <v>873.75076483785438</v>
      </c>
      <c r="E265" s="7">
        <v>1</v>
      </c>
      <c r="F265" s="6">
        <v>16</v>
      </c>
      <c r="G265" s="6" t="s">
        <v>148</v>
      </c>
      <c r="H265" s="5" t="s">
        <v>210</v>
      </c>
    </row>
    <row r="266" spans="1:8" x14ac:dyDescent="0.3">
      <c r="A266" s="9">
        <v>41</v>
      </c>
      <c r="B266" s="16" t="s">
        <v>113</v>
      </c>
      <c r="C266" s="11">
        <v>5.7037037037037032E-2</v>
      </c>
      <c r="D266" s="6">
        <f>$C$256/Tableau1[[#This Row],[Temps]]*1000</f>
        <v>869.31818181818187</v>
      </c>
      <c r="E266" s="7">
        <v>1</v>
      </c>
      <c r="F266" s="6">
        <v>16</v>
      </c>
      <c r="G266" s="6" t="s">
        <v>148</v>
      </c>
      <c r="H266" s="5" t="s">
        <v>210</v>
      </c>
    </row>
    <row r="267" spans="1:8" x14ac:dyDescent="0.3">
      <c r="A267" s="9">
        <v>41</v>
      </c>
      <c r="B267" s="16" t="s">
        <v>24</v>
      </c>
      <c r="C267" s="11">
        <v>5.7037037037037032E-2</v>
      </c>
      <c r="D267" s="6">
        <f>$C$256/Tableau1[[#This Row],[Temps]]*1000</f>
        <v>869.31818181818187</v>
      </c>
      <c r="E267" s="7">
        <v>1</v>
      </c>
      <c r="F267" s="6">
        <v>16</v>
      </c>
      <c r="G267" s="6" t="s">
        <v>148</v>
      </c>
      <c r="H267" s="5" t="s">
        <v>210</v>
      </c>
    </row>
    <row r="268" spans="1:8" x14ac:dyDescent="0.3">
      <c r="A268" s="9">
        <v>49</v>
      </c>
      <c r="B268" s="16" t="s">
        <v>41</v>
      </c>
      <c r="C268" s="11">
        <v>5.8113425925925923E-2</v>
      </c>
      <c r="D268" s="6">
        <f>$C$256/Tableau1[[#This Row],[Temps]]*1000</f>
        <v>853.21649073889671</v>
      </c>
      <c r="E268" s="7">
        <v>1</v>
      </c>
      <c r="F268" s="6">
        <v>16</v>
      </c>
      <c r="G268" s="6" t="s">
        <v>148</v>
      </c>
      <c r="H268" s="5" t="s">
        <v>210</v>
      </c>
    </row>
    <row r="269" spans="1:8" x14ac:dyDescent="0.3">
      <c r="A269" s="9">
        <v>49</v>
      </c>
      <c r="B269" s="16" t="s">
        <v>114</v>
      </c>
      <c r="C269" s="11">
        <v>5.8113425925925923E-2</v>
      </c>
      <c r="D269" s="6">
        <f>$C$256/Tableau1[[#This Row],[Temps]]*1000</f>
        <v>853.21649073889671</v>
      </c>
      <c r="E269" s="7">
        <v>1</v>
      </c>
      <c r="F269" s="6">
        <v>16</v>
      </c>
      <c r="G269" s="6" t="s">
        <v>148</v>
      </c>
      <c r="H269" s="5" t="s">
        <v>210</v>
      </c>
    </row>
    <row r="270" spans="1:8" x14ac:dyDescent="0.3">
      <c r="A270" s="9">
        <v>68</v>
      </c>
      <c r="B270" s="16" t="s">
        <v>52</v>
      </c>
      <c r="C270" s="11">
        <v>6.1805555555555558E-2</v>
      </c>
      <c r="D270" s="6">
        <f>$C$256/Tableau1[[#This Row],[Temps]]*1000</f>
        <v>802.24719101123583</v>
      </c>
      <c r="E270" s="7">
        <v>1</v>
      </c>
      <c r="F270" s="6">
        <v>16</v>
      </c>
      <c r="G270" s="6" t="s">
        <v>148</v>
      </c>
      <c r="H270" s="5" t="s">
        <v>210</v>
      </c>
    </row>
    <row r="271" spans="1:8" x14ac:dyDescent="0.3">
      <c r="A271" s="9">
        <v>68</v>
      </c>
      <c r="B271" s="16" t="s">
        <v>40</v>
      </c>
      <c r="C271" s="11">
        <v>6.1805555555555558E-2</v>
      </c>
      <c r="D271" s="6">
        <f>$C$256/Tableau1[[#This Row],[Temps]]*1000</f>
        <v>802.24719101123583</v>
      </c>
      <c r="E271" s="7">
        <v>1</v>
      </c>
      <c r="F271" s="6">
        <v>16</v>
      </c>
      <c r="G271" s="6" t="s">
        <v>148</v>
      </c>
      <c r="H271" s="5" t="s">
        <v>210</v>
      </c>
    </row>
    <row r="272" spans="1:8" x14ac:dyDescent="0.3">
      <c r="A272" s="9">
        <v>1</v>
      </c>
      <c r="B272" s="16" t="s">
        <v>115</v>
      </c>
      <c r="C272" s="11">
        <v>2.4722222222222225E-2</v>
      </c>
      <c r="D272" s="6">
        <f>$C$274/Tableau1[[#This Row],[Temps]]*900</f>
        <v>1014.6067415730336</v>
      </c>
      <c r="E272" s="7">
        <v>0.9</v>
      </c>
      <c r="F272" s="6">
        <v>8</v>
      </c>
      <c r="G272" s="6" t="s">
        <v>148</v>
      </c>
      <c r="H272" s="5" t="s">
        <v>210</v>
      </c>
    </row>
    <row r="273" spans="1:8" x14ac:dyDescent="0.3">
      <c r="A273" s="9">
        <v>1</v>
      </c>
      <c r="B273" s="16" t="s">
        <v>25</v>
      </c>
      <c r="C273" s="11">
        <v>2.4722222222222225E-2</v>
      </c>
      <c r="D273" s="6">
        <f>$C$274/Tableau1[[#This Row],[Temps]]*900</f>
        <v>1014.6067415730336</v>
      </c>
      <c r="E273" s="7">
        <v>0.9</v>
      </c>
      <c r="F273" s="6">
        <v>8</v>
      </c>
      <c r="G273" s="6" t="s">
        <v>148</v>
      </c>
      <c r="H273" s="5" t="s">
        <v>210</v>
      </c>
    </row>
    <row r="274" spans="1:8" x14ac:dyDescent="0.3">
      <c r="A274" s="9">
        <v>4</v>
      </c>
      <c r="B274" s="15">
        <v>0.1</v>
      </c>
      <c r="C274" s="11">
        <v>2.7870370370370368E-2</v>
      </c>
      <c r="D274" s="6">
        <f>$C$274/Tableau1[[#This Row],[Temps]]*900</f>
        <v>900</v>
      </c>
      <c r="E274" s="7">
        <v>0.9</v>
      </c>
      <c r="F274" s="6">
        <v>8</v>
      </c>
      <c r="G274" s="6" t="s">
        <v>148</v>
      </c>
      <c r="H274" s="5" t="s">
        <v>210</v>
      </c>
    </row>
    <row r="275" spans="1:8" x14ac:dyDescent="0.3">
      <c r="A275" s="9">
        <v>12</v>
      </c>
      <c r="B275" s="16" t="s">
        <v>46</v>
      </c>
      <c r="C275" s="11">
        <v>3.1331018518518515E-2</v>
      </c>
      <c r="D275" s="6">
        <f>$C$274/Tableau1[[#This Row],[Temps]]*900</f>
        <v>800.5910602142593</v>
      </c>
      <c r="E275" s="7">
        <v>0.9</v>
      </c>
      <c r="F275" s="6">
        <v>8</v>
      </c>
      <c r="G275" s="6" t="s">
        <v>148</v>
      </c>
      <c r="H275" s="5" t="s">
        <v>210</v>
      </c>
    </row>
    <row r="276" spans="1:8" x14ac:dyDescent="0.3">
      <c r="A276" s="9">
        <v>12</v>
      </c>
      <c r="B276" s="16" t="s">
        <v>116</v>
      </c>
      <c r="C276" s="11">
        <v>3.1331018518518515E-2</v>
      </c>
      <c r="D276" s="6">
        <f>$C$274/Tableau1[[#This Row],[Temps]]*900</f>
        <v>800.5910602142593</v>
      </c>
      <c r="E276" s="7">
        <v>0.9</v>
      </c>
      <c r="F276" s="6">
        <v>8</v>
      </c>
      <c r="G276" s="6" t="s">
        <v>148</v>
      </c>
      <c r="H276" s="5" t="s">
        <v>210</v>
      </c>
    </row>
    <row r="277" spans="1:8" x14ac:dyDescent="0.3">
      <c r="A277" s="9">
        <v>21</v>
      </c>
      <c r="B277" s="16" t="s">
        <v>9</v>
      </c>
      <c r="C277" s="11">
        <v>3.3900462962962966E-2</v>
      </c>
      <c r="D277" s="6">
        <f>$C$274/Tableau1[[#This Row],[Temps]]*900</f>
        <v>739.91123250256044</v>
      </c>
      <c r="E277" s="7">
        <v>0.9</v>
      </c>
      <c r="F277" s="6">
        <v>8</v>
      </c>
      <c r="G277" s="6" t="s">
        <v>148</v>
      </c>
      <c r="H277" s="5" t="s">
        <v>210</v>
      </c>
    </row>
    <row r="278" spans="1:8" x14ac:dyDescent="0.3">
      <c r="A278" s="9">
        <v>21</v>
      </c>
      <c r="B278" s="16" t="s">
        <v>17</v>
      </c>
      <c r="C278" s="11">
        <v>3.3900462962962966E-2</v>
      </c>
      <c r="D278" s="6">
        <f>$C$274/Tableau1[[#This Row],[Temps]]*900</f>
        <v>739.91123250256044</v>
      </c>
      <c r="E278" s="7">
        <v>0.9</v>
      </c>
      <c r="F278" s="6">
        <v>8</v>
      </c>
      <c r="G278" s="6" t="s">
        <v>148</v>
      </c>
      <c r="H278" s="5" t="s">
        <v>210</v>
      </c>
    </row>
    <row r="279" spans="1:8" x14ac:dyDescent="0.3">
      <c r="A279" s="9">
        <v>27</v>
      </c>
      <c r="B279" s="16" t="s">
        <v>10</v>
      </c>
      <c r="C279" s="11">
        <v>3.5937500000000004E-2</v>
      </c>
      <c r="D279" s="6">
        <f>$C$274/Tableau1[[#This Row],[Temps]]*900</f>
        <v>697.97101449275351</v>
      </c>
      <c r="E279" s="7">
        <v>0.9</v>
      </c>
      <c r="F279" s="6">
        <v>8</v>
      </c>
      <c r="G279" s="6" t="s">
        <v>148</v>
      </c>
      <c r="H279" s="5" t="s">
        <v>210</v>
      </c>
    </row>
    <row r="280" spans="1:8" x14ac:dyDescent="0.3">
      <c r="A280" s="9">
        <v>27</v>
      </c>
      <c r="B280" s="16" t="s">
        <v>13</v>
      </c>
      <c r="C280" s="11">
        <v>3.5937500000000004E-2</v>
      </c>
      <c r="D280" s="6">
        <f>$C$274/Tableau1[[#This Row],[Temps]]*900</f>
        <v>697.97101449275351</v>
      </c>
      <c r="E280" s="7">
        <v>0.9</v>
      </c>
      <c r="F280" s="6">
        <v>8</v>
      </c>
      <c r="G280" s="6" t="s">
        <v>148</v>
      </c>
      <c r="H280" s="5" t="s">
        <v>210</v>
      </c>
    </row>
    <row r="281" spans="1:8" x14ac:dyDescent="0.3">
      <c r="A281" s="9">
        <v>40</v>
      </c>
      <c r="B281" s="16" t="s">
        <v>122</v>
      </c>
      <c r="C281" s="11">
        <v>3.876157407407408E-2</v>
      </c>
      <c r="D281" s="6">
        <f>$C$274/Tableau1[[#This Row],[Temps]]*900</f>
        <v>647.11854284861136</v>
      </c>
      <c r="E281" s="7">
        <v>0.9</v>
      </c>
      <c r="F281" s="6">
        <v>8</v>
      </c>
      <c r="G281" s="6" t="s">
        <v>148</v>
      </c>
      <c r="H281" s="5" t="s">
        <v>210</v>
      </c>
    </row>
    <row r="282" spans="1:8" x14ac:dyDescent="0.3">
      <c r="A282" s="9">
        <v>40</v>
      </c>
      <c r="B282" s="16" t="s">
        <v>117</v>
      </c>
      <c r="C282" s="11">
        <v>3.876157407407408E-2</v>
      </c>
      <c r="D282" s="6">
        <f>$C$274/Tableau1[[#This Row],[Temps]]*900</f>
        <v>647.11854284861136</v>
      </c>
      <c r="E282" s="7">
        <v>0.9</v>
      </c>
      <c r="F282" s="6">
        <v>8</v>
      </c>
      <c r="G282" s="6" t="s">
        <v>148</v>
      </c>
      <c r="H282" s="5" t="s">
        <v>210</v>
      </c>
    </row>
    <row r="283" spans="1:8" x14ac:dyDescent="0.3">
      <c r="A283" s="8">
        <v>41</v>
      </c>
      <c r="B283" s="31" t="s">
        <v>15</v>
      </c>
      <c r="C283" s="11">
        <v>3.9930555555555559E-2</v>
      </c>
      <c r="D283" s="6">
        <f>$C$274/Tableau1[[#This Row],[Temps]]*900</f>
        <v>628.17391304347814</v>
      </c>
      <c r="E283" s="7">
        <v>0.9</v>
      </c>
      <c r="F283" s="6">
        <v>8</v>
      </c>
      <c r="G283" s="6" t="s">
        <v>148</v>
      </c>
      <c r="H283" s="5" t="s">
        <v>210</v>
      </c>
    </row>
    <row r="284" spans="1:8" x14ac:dyDescent="0.3">
      <c r="A284" s="8">
        <v>41</v>
      </c>
      <c r="B284" s="31" t="s">
        <v>14</v>
      </c>
      <c r="C284" s="11">
        <v>3.9930555555555559E-2</v>
      </c>
      <c r="D284" s="6">
        <f>$C$274/Tableau1[[#This Row],[Temps]]*900</f>
        <v>628.17391304347814</v>
      </c>
      <c r="E284" s="7">
        <v>0.9</v>
      </c>
      <c r="F284" s="6">
        <v>8</v>
      </c>
      <c r="G284" s="6" t="s">
        <v>148</v>
      </c>
      <c r="H284" s="5" t="s">
        <v>210</v>
      </c>
    </row>
    <row r="285" spans="1:8" x14ac:dyDescent="0.3">
      <c r="A285" s="8">
        <v>14</v>
      </c>
      <c r="B285" s="31" t="s">
        <v>204</v>
      </c>
      <c r="C285" s="11">
        <v>2.7118055555555552E-2</v>
      </c>
      <c r="D285" s="6">
        <f>$C$288/Tableau1[[#This Row],[Temps]]*Tableau1[[#This Row],[Coef]]*1000</f>
        <v>940.67434912505348</v>
      </c>
      <c r="E285" s="7">
        <v>0.8</v>
      </c>
      <c r="F285" s="6">
        <v>10</v>
      </c>
      <c r="G285" s="6" t="s">
        <v>150</v>
      </c>
      <c r="H285" s="5" t="s">
        <v>214</v>
      </c>
    </row>
    <row r="286" spans="1:8" x14ac:dyDescent="0.3">
      <c r="A286" s="9">
        <v>15</v>
      </c>
      <c r="B286" s="16" t="s">
        <v>19</v>
      </c>
      <c r="C286" s="11">
        <v>2.7118055555555552E-2</v>
      </c>
      <c r="D286" s="6">
        <f>$C$288/Tableau1[[#This Row],[Temps]]*Tableau1[[#This Row],[Coef]]*1000</f>
        <v>940.67434912505348</v>
      </c>
      <c r="E286" s="7">
        <v>0.8</v>
      </c>
      <c r="F286" s="6">
        <v>10</v>
      </c>
      <c r="G286" s="6" t="s">
        <v>150</v>
      </c>
      <c r="H286" s="5" t="s">
        <v>214</v>
      </c>
    </row>
    <row r="287" spans="1:8" x14ac:dyDescent="0.3">
      <c r="A287" s="33">
        <v>33</v>
      </c>
      <c r="B287" s="34" t="s">
        <v>31</v>
      </c>
      <c r="C287" s="11">
        <v>2.9108796296296296E-2</v>
      </c>
      <c r="D287" s="6">
        <f>$C$288/Tableau1[[#This Row],[Temps]]*Tableau1[[#This Row],[Coef]]*1000</f>
        <v>876.34194831013929</v>
      </c>
      <c r="E287" s="7">
        <v>0.8</v>
      </c>
      <c r="F287" s="6">
        <v>10</v>
      </c>
      <c r="G287" s="6" t="s">
        <v>150</v>
      </c>
      <c r="H287" s="5" t="s">
        <v>214</v>
      </c>
    </row>
    <row r="288" spans="1:8" x14ac:dyDescent="0.3">
      <c r="A288" s="8">
        <v>82</v>
      </c>
      <c r="B288" s="15">
        <v>0.1</v>
      </c>
      <c r="C288" s="11">
        <v>3.1886574074074074E-2</v>
      </c>
      <c r="D288" s="6">
        <f>$C$288/Tableau1[[#This Row],[Temps]]*Tableau1[[#This Row],[Coef]]*1000</f>
        <v>800</v>
      </c>
      <c r="E288" s="7">
        <v>0.8</v>
      </c>
      <c r="F288" s="6">
        <v>10</v>
      </c>
      <c r="G288" s="6" t="s">
        <v>150</v>
      </c>
      <c r="H288" s="5" t="s">
        <v>214</v>
      </c>
    </row>
    <row r="289" spans="1:8" x14ac:dyDescent="0.3">
      <c r="A289" s="9">
        <v>561</v>
      </c>
      <c r="B289" s="16" t="s">
        <v>215</v>
      </c>
      <c r="C289" s="11">
        <v>4.4930555555555557E-2</v>
      </c>
      <c r="D289" s="6">
        <f>$C$288/Tableau1[[#This Row],[Temps]]*Tableau1[[#This Row],[Coef]]*1000</f>
        <v>567.74858320453382</v>
      </c>
      <c r="E289" s="7">
        <v>0.8</v>
      </c>
      <c r="F289" s="6">
        <v>10</v>
      </c>
      <c r="G289" s="6" t="s">
        <v>150</v>
      </c>
      <c r="H289" s="5" t="s">
        <v>214</v>
      </c>
    </row>
    <row r="290" spans="1:8" x14ac:dyDescent="0.3">
      <c r="A290" s="9" t="s">
        <v>78</v>
      </c>
      <c r="B290" s="16"/>
      <c r="C290" s="11">
        <v>2.9629629629629628E-3</v>
      </c>
      <c r="D290" s="6">
        <f>$C$290/C290*900</f>
        <v>900</v>
      </c>
      <c r="E290" s="7">
        <f>$C$290/C291*0.9</f>
        <v>0.83176895306859189</v>
      </c>
      <c r="F290" s="6">
        <v>1.5</v>
      </c>
      <c r="G290" s="6" t="s">
        <v>150</v>
      </c>
      <c r="H290" s="5" t="s">
        <v>184</v>
      </c>
    </row>
    <row r="291" spans="1:8" x14ac:dyDescent="0.3">
      <c r="A291" s="9">
        <v>8</v>
      </c>
      <c r="B291" s="16" t="s">
        <v>74</v>
      </c>
      <c r="C291" s="11">
        <v>3.2060185185185191E-3</v>
      </c>
      <c r="D291" s="6">
        <f>$C$290/C291*900</f>
        <v>831.76895306859194</v>
      </c>
      <c r="E291" s="7">
        <v>0.8</v>
      </c>
      <c r="F291" s="6">
        <v>1.5</v>
      </c>
      <c r="G291" s="6" t="s">
        <v>150</v>
      </c>
      <c r="H291" s="5" t="s">
        <v>184</v>
      </c>
    </row>
    <row r="292" spans="1:8" x14ac:dyDescent="0.3">
      <c r="A292" s="9" t="s">
        <v>78</v>
      </c>
      <c r="B292" s="16" t="s">
        <v>79</v>
      </c>
      <c r="C292" s="11">
        <v>1.1747685185185186E-2</v>
      </c>
      <c r="D292" s="6">
        <f>$C$292/C292*1000</f>
        <v>1000</v>
      </c>
      <c r="E292" s="7">
        <v>1</v>
      </c>
      <c r="F292" s="6">
        <v>5</v>
      </c>
      <c r="G292" s="6" t="s">
        <v>150</v>
      </c>
      <c r="H292" s="5" t="s">
        <v>184</v>
      </c>
    </row>
    <row r="293" spans="1:8" x14ac:dyDescent="0.3">
      <c r="A293" s="9">
        <v>2</v>
      </c>
      <c r="B293" s="16" t="s">
        <v>65</v>
      </c>
      <c r="C293" s="11">
        <v>1.1840277777777778E-2</v>
      </c>
      <c r="D293" s="6">
        <f>$C$292/C293*1000</f>
        <v>992.17986314760515</v>
      </c>
      <c r="E293" s="7">
        <v>1</v>
      </c>
      <c r="F293" s="6">
        <v>5</v>
      </c>
      <c r="G293" s="6" t="s">
        <v>150</v>
      </c>
      <c r="H293" s="5" t="s">
        <v>184</v>
      </c>
    </row>
    <row r="294" spans="1:8" x14ac:dyDescent="0.3">
      <c r="A294" s="9">
        <v>2</v>
      </c>
      <c r="B294" s="16" t="s">
        <v>21</v>
      </c>
      <c r="C294" s="11">
        <v>16.32</v>
      </c>
      <c r="D294" s="6">
        <f>Tableau1[[#This Row],[Temps]]/$C$297*1000</f>
        <v>1075.8075148319051</v>
      </c>
      <c r="E294" s="7">
        <v>1</v>
      </c>
      <c r="F294" s="6">
        <v>16.32</v>
      </c>
      <c r="G294" s="6" t="s">
        <v>150</v>
      </c>
      <c r="H294" s="5" t="s">
        <v>80</v>
      </c>
    </row>
    <row r="295" spans="1:8" x14ac:dyDescent="0.3">
      <c r="A295" s="9">
        <v>5</v>
      </c>
      <c r="B295" s="16" t="s">
        <v>74</v>
      </c>
      <c r="C295" s="11">
        <v>16.03</v>
      </c>
      <c r="D295" s="6">
        <f>Tableau1[[#This Row],[Temps]]/$C$297*1000</f>
        <v>1056.6908371786421</v>
      </c>
      <c r="E295" s="7">
        <v>1</v>
      </c>
      <c r="F295" s="6">
        <v>16.03</v>
      </c>
      <c r="G295" s="6" t="s">
        <v>150</v>
      </c>
      <c r="H295" s="5" t="s">
        <v>80</v>
      </c>
    </row>
    <row r="296" spans="1:8" x14ac:dyDescent="0.3">
      <c r="A296" s="9">
        <v>6</v>
      </c>
      <c r="B296" s="16" t="s">
        <v>118</v>
      </c>
      <c r="C296" s="11">
        <v>16.03</v>
      </c>
      <c r="D296" s="6">
        <f>Tableau1[[#This Row],[Temps]]/$C$297*1000</f>
        <v>1056.6908371786421</v>
      </c>
      <c r="E296" s="7">
        <v>1</v>
      </c>
      <c r="F296" s="6">
        <v>16.03</v>
      </c>
      <c r="G296" s="6" t="s">
        <v>150</v>
      </c>
      <c r="H296" s="5" t="s">
        <v>80</v>
      </c>
    </row>
    <row r="297" spans="1:8" x14ac:dyDescent="0.3">
      <c r="A297" s="9">
        <v>7</v>
      </c>
      <c r="B297" s="16">
        <v>0.1</v>
      </c>
      <c r="C297" s="11">
        <v>15.17</v>
      </c>
      <c r="D297" s="6">
        <f>Tableau1[[#This Row],[Temps]]/$C$297*1000</f>
        <v>1000</v>
      </c>
      <c r="E297" s="7">
        <v>1</v>
      </c>
      <c r="F297" s="6">
        <v>15.17</v>
      </c>
      <c r="G297" s="6" t="s">
        <v>150</v>
      </c>
      <c r="H297" s="5" t="s">
        <v>80</v>
      </c>
    </row>
    <row r="298" spans="1:8" x14ac:dyDescent="0.3">
      <c r="A298" s="9">
        <v>8</v>
      </c>
      <c r="B298" s="16" t="s">
        <v>84</v>
      </c>
      <c r="C298" s="11">
        <v>15.05</v>
      </c>
      <c r="D298" s="6">
        <f>Tableau1[[#This Row],[Temps]]/$C$297*1000</f>
        <v>992.08965062623599</v>
      </c>
      <c r="E298" s="7">
        <v>1</v>
      </c>
      <c r="F298" s="6">
        <v>15.05</v>
      </c>
      <c r="G298" s="6" t="s">
        <v>150</v>
      </c>
      <c r="H298" s="5" t="s">
        <v>80</v>
      </c>
    </row>
    <row r="299" spans="1:8" x14ac:dyDescent="0.3">
      <c r="A299" s="9">
        <v>9</v>
      </c>
      <c r="B299" s="16" t="s">
        <v>73</v>
      </c>
      <c r="C299" s="11">
        <v>15.04</v>
      </c>
      <c r="D299" s="6">
        <f>Tableau1[[#This Row],[Temps]]/$C$297*1000</f>
        <v>991.430454845089</v>
      </c>
      <c r="E299" s="7">
        <v>1</v>
      </c>
      <c r="F299" s="6">
        <v>15.04</v>
      </c>
      <c r="G299" s="6" t="s">
        <v>150</v>
      </c>
      <c r="H299" s="5" t="s">
        <v>80</v>
      </c>
    </row>
    <row r="300" spans="1:8" x14ac:dyDescent="0.3">
      <c r="A300" s="9">
        <v>43</v>
      </c>
      <c r="B300" s="16" t="s">
        <v>106</v>
      </c>
      <c r="C300" s="11">
        <v>11.8</v>
      </c>
      <c r="D300" s="6">
        <f>Tableau1[[#This Row],[Temps]]/$C$297*1000</f>
        <v>777.85102175346083</v>
      </c>
      <c r="E300" s="7">
        <v>1</v>
      </c>
      <c r="F300" s="6">
        <v>11.8</v>
      </c>
      <c r="G300" s="6" t="s">
        <v>150</v>
      </c>
      <c r="H300" s="5" t="s">
        <v>80</v>
      </c>
    </row>
    <row r="301" spans="1:8" x14ac:dyDescent="0.3">
      <c r="A301" s="9">
        <v>45</v>
      </c>
      <c r="B301" s="16" t="s">
        <v>54</v>
      </c>
      <c r="C301" s="11">
        <v>11.7</v>
      </c>
      <c r="D301" s="6">
        <f>Tableau1[[#This Row],[Temps]]/$C$297*1000</f>
        <v>771.25906394199069</v>
      </c>
      <c r="E301" s="7">
        <v>1</v>
      </c>
      <c r="F301" s="6">
        <v>11.7</v>
      </c>
      <c r="G301" s="6" t="s">
        <v>150</v>
      </c>
      <c r="H301" s="5" t="s">
        <v>80</v>
      </c>
    </row>
    <row r="302" spans="1:8" x14ac:dyDescent="0.3">
      <c r="A302" s="9">
        <v>54</v>
      </c>
      <c r="B302" s="16" t="s">
        <v>47</v>
      </c>
      <c r="C302" s="11">
        <v>11.4</v>
      </c>
      <c r="D302" s="6">
        <f>Tableau1[[#This Row],[Temps]]/$C$297*1000</f>
        <v>751.48319050758084</v>
      </c>
      <c r="E302" s="7">
        <v>1</v>
      </c>
      <c r="F302" s="6">
        <v>11.4</v>
      </c>
      <c r="G302" s="6" t="s">
        <v>150</v>
      </c>
      <c r="H302" s="5" t="s">
        <v>80</v>
      </c>
    </row>
    <row r="303" spans="1:8" x14ac:dyDescent="0.3">
      <c r="A303" s="9">
        <v>59</v>
      </c>
      <c r="B303" s="16" t="s">
        <v>119</v>
      </c>
      <c r="C303" s="11">
        <v>10.9</v>
      </c>
      <c r="D303" s="6">
        <f>Tableau1[[#This Row],[Temps]]/$C$297*1000</f>
        <v>718.52340145023072</v>
      </c>
      <c r="E303" s="7">
        <v>1</v>
      </c>
      <c r="F303" s="6">
        <v>10.9</v>
      </c>
      <c r="G303" s="6" t="s">
        <v>150</v>
      </c>
      <c r="H303" s="5" t="s">
        <v>80</v>
      </c>
    </row>
    <row r="304" spans="1:8" x14ac:dyDescent="0.3">
      <c r="A304" s="9">
        <v>70</v>
      </c>
      <c r="B304" s="16" t="s">
        <v>53</v>
      </c>
      <c r="C304" s="11">
        <v>5.2</v>
      </c>
      <c r="D304" s="6">
        <f>Tableau1[[#This Row],[Temps]]/$C$297*1000</f>
        <v>342.78180619644036</v>
      </c>
      <c r="E304" s="7">
        <v>1</v>
      </c>
      <c r="F304" s="6">
        <v>5.2</v>
      </c>
      <c r="G304" s="6" t="s">
        <v>150</v>
      </c>
      <c r="H304" s="5" t="s">
        <v>80</v>
      </c>
    </row>
    <row r="305" spans="1:8" x14ac:dyDescent="0.3">
      <c r="A305" s="9"/>
      <c r="B305" s="16" t="s">
        <v>108</v>
      </c>
      <c r="C305" s="11"/>
      <c r="D305" s="6">
        <v>0</v>
      </c>
      <c r="E305" s="7">
        <v>1</v>
      </c>
      <c r="F305" s="6">
        <v>0</v>
      </c>
      <c r="G305" s="6" t="s">
        <v>154</v>
      </c>
      <c r="H305" s="5" t="s">
        <v>185</v>
      </c>
    </row>
    <row r="306" spans="1:8" x14ac:dyDescent="0.3">
      <c r="A306" s="9"/>
      <c r="B306" s="16" t="s">
        <v>155</v>
      </c>
      <c r="C306" s="11"/>
      <c r="D306" s="6">
        <v>0</v>
      </c>
      <c r="E306" s="7">
        <v>1</v>
      </c>
      <c r="F306" s="6">
        <v>0</v>
      </c>
      <c r="G306" s="6" t="s">
        <v>154</v>
      </c>
      <c r="H306" s="5" t="s">
        <v>185</v>
      </c>
    </row>
    <row r="307" spans="1:8" x14ac:dyDescent="0.3">
      <c r="A307" s="9"/>
      <c r="B307" s="16" t="s">
        <v>134</v>
      </c>
      <c r="C307" s="11"/>
      <c r="D307" s="6">
        <v>0</v>
      </c>
      <c r="E307" s="7">
        <v>1</v>
      </c>
      <c r="F307" s="6">
        <v>0</v>
      </c>
      <c r="G307" s="6" t="s">
        <v>154</v>
      </c>
      <c r="H307" s="5" t="s">
        <v>185</v>
      </c>
    </row>
    <row r="308" spans="1:8" x14ac:dyDescent="0.3">
      <c r="A308" s="9"/>
      <c r="B308" s="16" t="s">
        <v>156</v>
      </c>
      <c r="C308" s="11"/>
      <c r="D308" s="6">
        <v>0</v>
      </c>
      <c r="E308" s="7">
        <v>1</v>
      </c>
      <c r="F308" s="6">
        <v>0</v>
      </c>
      <c r="G308" s="6" t="s">
        <v>154</v>
      </c>
      <c r="H308" s="5" t="s">
        <v>185</v>
      </c>
    </row>
    <row r="309" spans="1:8" x14ac:dyDescent="0.3">
      <c r="A309" s="9"/>
      <c r="B309" s="16" t="s">
        <v>84</v>
      </c>
      <c r="C309" s="11"/>
      <c r="D309" s="6">
        <v>0</v>
      </c>
      <c r="E309" s="7">
        <v>1</v>
      </c>
      <c r="F309" s="6">
        <v>0</v>
      </c>
      <c r="G309" s="6" t="s">
        <v>154</v>
      </c>
      <c r="H309" s="5" t="s">
        <v>185</v>
      </c>
    </row>
    <row r="310" spans="1:8" x14ac:dyDescent="0.3">
      <c r="A310" s="9"/>
      <c r="B310" s="16" t="s">
        <v>45</v>
      </c>
      <c r="C310" s="11"/>
      <c r="D310" s="6">
        <v>0</v>
      </c>
      <c r="E310" s="7">
        <v>1</v>
      </c>
      <c r="F310" s="6">
        <v>0</v>
      </c>
      <c r="G310" s="6" t="s">
        <v>154</v>
      </c>
      <c r="H310" s="5" t="s">
        <v>185</v>
      </c>
    </row>
    <row r="311" spans="1:8" x14ac:dyDescent="0.3">
      <c r="A311" s="9"/>
      <c r="B311" s="16" t="s">
        <v>62</v>
      </c>
      <c r="C311" s="11"/>
      <c r="D311" s="6">
        <v>0</v>
      </c>
      <c r="E311" s="7">
        <v>1</v>
      </c>
      <c r="F311" s="6">
        <v>0</v>
      </c>
      <c r="G311" s="6" t="s">
        <v>154</v>
      </c>
      <c r="H311" s="5" t="s">
        <v>185</v>
      </c>
    </row>
    <row r="312" spans="1:8" x14ac:dyDescent="0.3">
      <c r="A312" s="9"/>
      <c r="B312" s="16" t="s">
        <v>54</v>
      </c>
      <c r="C312" s="11"/>
      <c r="D312" s="6">
        <v>0</v>
      </c>
      <c r="E312" s="7">
        <v>1</v>
      </c>
      <c r="F312" s="6">
        <v>0</v>
      </c>
      <c r="G312" s="6" t="s">
        <v>154</v>
      </c>
      <c r="H312" s="5" t="s">
        <v>185</v>
      </c>
    </row>
    <row r="313" spans="1:8" x14ac:dyDescent="0.3">
      <c r="A313" s="9"/>
      <c r="B313" s="16" t="s">
        <v>52</v>
      </c>
      <c r="C313" s="11"/>
      <c r="D313" s="6">
        <v>0</v>
      </c>
      <c r="E313" s="7">
        <v>1</v>
      </c>
      <c r="F313" s="6">
        <v>0</v>
      </c>
      <c r="G313" s="6" t="s">
        <v>154</v>
      </c>
      <c r="H313" s="5" t="s">
        <v>185</v>
      </c>
    </row>
    <row r="314" spans="1:8" x14ac:dyDescent="0.3">
      <c r="A314" s="9"/>
      <c r="B314" s="16" t="s">
        <v>118</v>
      </c>
      <c r="C314" s="11"/>
      <c r="D314" s="6">
        <v>0</v>
      </c>
      <c r="E314" s="7">
        <v>1</v>
      </c>
      <c r="F314" s="6">
        <v>0</v>
      </c>
      <c r="G314" s="6" t="s">
        <v>154</v>
      </c>
      <c r="H314" s="5" t="s">
        <v>185</v>
      </c>
    </row>
    <row r="315" spans="1:8" x14ac:dyDescent="0.3">
      <c r="A315" s="9"/>
      <c r="B315" s="16" t="s">
        <v>42</v>
      </c>
      <c r="C315" s="11"/>
      <c r="D315" s="6">
        <v>0</v>
      </c>
      <c r="E315" s="7">
        <v>1</v>
      </c>
      <c r="F315" s="6">
        <v>0</v>
      </c>
      <c r="G315" s="6" t="s">
        <v>154</v>
      </c>
      <c r="H315" s="5" t="s">
        <v>185</v>
      </c>
    </row>
    <row r="316" spans="1:8" x14ac:dyDescent="0.3">
      <c r="A316" s="9"/>
      <c r="B316" s="16" t="s">
        <v>95</v>
      </c>
      <c r="C316" s="11"/>
      <c r="D316" s="6">
        <v>0</v>
      </c>
      <c r="E316" s="7">
        <v>1</v>
      </c>
      <c r="F316" s="6">
        <v>0</v>
      </c>
      <c r="G316" s="6" t="s">
        <v>154</v>
      </c>
      <c r="H316" s="5" t="s">
        <v>185</v>
      </c>
    </row>
    <row r="317" spans="1:8" x14ac:dyDescent="0.3">
      <c r="A317" s="9"/>
      <c r="B317" s="16" t="s">
        <v>33</v>
      </c>
      <c r="C317" s="11"/>
      <c r="D317" s="6">
        <v>0</v>
      </c>
      <c r="E317" s="7">
        <v>1</v>
      </c>
      <c r="F317" s="6">
        <v>0</v>
      </c>
      <c r="G317" s="6" t="s">
        <v>154</v>
      </c>
      <c r="H317" s="5" t="s">
        <v>185</v>
      </c>
    </row>
    <row r="318" spans="1:8" x14ac:dyDescent="0.3">
      <c r="A318" s="9"/>
      <c r="B318" s="16" t="s">
        <v>170</v>
      </c>
      <c r="C318" s="11"/>
      <c r="D318" s="6">
        <v>0</v>
      </c>
      <c r="E318" s="7">
        <v>1</v>
      </c>
      <c r="F318" s="6">
        <v>0</v>
      </c>
      <c r="G318" s="6" t="s">
        <v>154</v>
      </c>
      <c r="H318" s="5" t="s">
        <v>185</v>
      </c>
    </row>
    <row r="319" spans="1:8" x14ac:dyDescent="0.3">
      <c r="A319" s="9"/>
      <c r="B319" s="16" t="s">
        <v>121</v>
      </c>
      <c r="C319" s="11"/>
      <c r="D319" s="6">
        <v>0</v>
      </c>
      <c r="E319" s="7">
        <v>1</v>
      </c>
      <c r="F319" s="6">
        <v>0</v>
      </c>
      <c r="G319" s="6" t="s">
        <v>154</v>
      </c>
      <c r="H319" s="5" t="s">
        <v>185</v>
      </c>
    </row>
    <row r="320" spans="1:8" x14ac:dyDescent="0.3">
      <c r="A320" s="9"/>
      <c r="B320" s="16" t="s">
        <v>13</v>
      </c>
      <c r="C320" s="11"/>
      <c r="D320" s="6">
        <v>0</v>
      </c>
      <c r="E320" s="7">
        <v>1</v>
      </c>
      <c r="F320" s="6">
        <v>0</v>
      </c>
      <c r="G320" s="6" t="s">
        <v>154</v>
      </c>
      <c r="H320" s="5" t="s">
        <v>185</v>
      </c>
    </row>
    <row r="321" spans="1:8" x14ac:dyDescent="0.3">
      <c r="A321" s="9"/>
      <c r="B321" s="16" t="s">
        <v>157</v>
      </c>
      <c r="C321" s="11"/>
      <c r="D321" s="6">
        <v>0</v>
      </c>
      <c r="E321" s="7">
        <v>1</v>
      </c>
      <c r="F321" s="6">
        <v>0</v>
      </c>
      <c r="G321" s="6" t="s">
        <v>154</v>
      </c>
      <c r="H321" s="5" t="s">
        <v>185</v>
      </c>
    </row>
    <row r="322" spans="1:8" x14ac:dyDescent="0.3">
      <c r="A322" s="9"/>
      <c r="B322" s="16" t="s">
        <v>158</v>
      </c>
      <c r="C322" s="11"/>
      <c r="D322" s="6">
        <v>0</v>
      </c>
      <c r="E322" s="7">
        <v>1</v>
      </c>
      <c r="F322" s="6">
        <v>0</v>
      </c>
      <c r="G322" s="6" t="s">
        <v>154</v>
      </c>
      <c r="H322" s="5" t="s">
        <v>185</v>
      </c>
    </row>
    <row r="323" spans="1:8" x14ac:dyDescent="0.3">
      <c r="A323" s="9"/>
      <c r="B323" s="16" t="s">
        <v>81</v>
      </c>
      <c r="C323" s="11"/>
      <c r="D323" s="6">
        <v>0</v>
      </c>
      <c r="E323" s="7">
        <v>1</v>
      </c>
      <c r="F323" s="6">
        <v>0</v>
      </c>
      <c r="G323" s="6" t="s">
        <v>154</v>
      </c>
      <c r="H323" s="5" t="s">
        <v>185</v>
      </c>
    </row>
    <row r="324" spans="1:8" x14ac:dyDescent="0.3">
      <c r="A324" s="9"/>
      <c r="B324" s="16" t="s">
        <v>53</v>
      </c>
      <c r="C324" s="11"/>
      <c r="D324" s="6">
        <v>0</v>
      </c>
      <c r="E324" s="7">
        <v>1</v>
      </c>
      <c r="F324" s="6">
        <v>0</v>
      </c>
      <c r="G324" s="6" t="s">
        <v>154</v>
      </c>
      <c r="H324" s="5" t="s">
        <v>185</v>
      </c>
    </row>
    <row r="325" spans="1:8" x14ac:dyDescent="0.3">
      <c r="A325" s="9"/>
      <c r="B325" s="16" t="s">
        <v>171</v>
      </c>
      <c r="C325" s="11"/>
      <c r="D325" s="6">
        <v>0</v>
      </c>
      <c r="E325" s="7">
        <v>1</v>
      </c>
      <c r="F325" s="6">
        <v>0</v>
      </c>
      <c r="G325" s="6" t="s">
        <v>154</v>
      </c>
      <c r="H325" s="5" t="s">
        <v>185</v>
      </c>
    </row>
    <row r="326" spans="1:8" x14ac:dyDescent="0.3">
      <c r="A326" s="9"/>
      <c r="B326" s="16" t="s">
        <v>66</v>
      </c>
      <c r="C326" s="11"/>
      <c r="D326" s="6">
        <v>0</v>
      </c>
      <c r="E326" s="7">
        <v>1</v>
      </c>
      <c r="F326" s="6">
        <v>0</v>
      </c>
      <c r="G326" s="6" t="s">
        <v>154</v>
      </c>
      <c r="H326" s="5" t="s">
        <v>185</v>
      </c>
    </row>
    <row r="327" spans="1:8" x14ac:dyDescent="0.3">
      <c r="A327" s="9"/>
      <c r="B327" s="16" t="s">
        <v>122</v>
      </c>
      <c r="C327" s="11"/>
      <c r="D327" s="6">
        <v>0</v>
      </c>
      <c r="E327" s="7">
        <v>1</v>
      </c>
      <c r="F327" s="6">
        <v>0</v>
      </c>
      <c r="G327" s="6" t="s">
        <v>154</v>
      </c>
      <c r="H327" s="5" t="s">
        <v>185</v>
      </c>
    </row>
    <row r="328" spans="1:8" x14ac:dyDescent="0.3">
      <c r="A328" s="9"/>
      <c r="B328" s="16" t="s">
        <v>166</v>
      </c>
      <c r="C328" s="11"/>
      <c r="D328" s="6">
        <v>0</v>
      </c>
      <c r="E328" s="7">
        <v>1</v>
      </c>
      <c r="F328" s="6">
        <v>0</v>
      </c>
      <c r="G328" s="6" t="s">
        <v>154</v>
      </c>
      <c r="H328" s="5" t="s">
        <v>185</v>
      </c>
    </row>
    <row r="329" spans="1:8" x14ac:dyDescent="0.3">
      <c r="A329" s="9"/>
      <c r="B329" s="16" t="s">
        <v>110</v>
      </c>
      <c r="C329" s="11"/>
      <c r="D329" s="6">
        <v>0</v>
      </c>
      <c r="E329" s="7">
        <v>1</v>
      </c>
      <c r="F329" s="6">
        <v>0</v>
      </c>
      <c r="G329" s="6" t="s">
        <v>154</v>
      </c>
      <c r="H329" s="5" t="s">
        <v>185</v>
      </c>
    </row>
    <row r="330" spans="1:8" x14ac:dyDescent="0.3">
      <c r="A330" s="9"/>
      <c r="B330" s="16" t="s">
        <v>82</v>
      </c>
      <c r="C330" s="11"/>
      <c r="D330" s="6">
        <v>0</v>
      </c>
      <c r="E330" s="7">
        <v>1</v>
      </c>
      <c r="F330" s="6">
        <v>0</v>
      </c>
      <c r="G330" s="6" t="s">
        <v>154</v>
      </c>
      <c r="H330" s="5" t="s">
        <v>185</v>
      </c>
    </row>
    <row r="331" spans="1:8" x14ac:dyDescent="0.3">
      <c r="A331" s="9"/>
      <c r="B331" s="16" t="s">
        <v>101</v>
      </c>
      <c r="C331" s="11"/>
      <c r="D331" s="6">
        <v>0</v>
      </c>
      <c r="E331" s="7">
        <v>1</v>
      </c>
      <c r="F331" s="6">
        <v>0</v>
      </c>
      <c r="G331" s="6" t="s">
        <v>154</v>
      </c>
      <c r="H331" s="5" t="s">
        <v>185</v>
      </c>
    </row>
    <row r="332" spans="1:8" x14ac:dyDescent="0.3">
      <c r="A332" s="9"/>
      <c r="B332" s="16" t="s">
        <v>107</v>
      </c>
      <c r="C332" s="11"/>
      <c r="D332" s="6">
        <v>0</v>
      </c>
      <c r="E332" s="7">
        <v>1</v>
      </c>
      <c r="F332" s="6">
        <v>0</v>
      </c>
      <c r="G332" s="6" t="s">
        <v>154</v>
      </c>
      <c r="H332" s="5" t="s">
        <v>185</v>
      </c>
    </row>
    <row r="333" spans="1:8" x14ac:dyDescent="0.3">
      <c r="A333" s="9"/>
      <c r="B333" s="16" t="s">
        <v>103</v>
      </c>
      <c r="C333" s="11"/>
      <c r="D333" s="6">
        <v>0</v>
      </c>
      <c r="E333" s="7">
        <v>1</v>
      </c>
      <c r="F333" s="6">
        <v>0</v>
      </c>
      <c r="G333" s="6" t="s">
        <v>154</v>
      </c>
      <c r="H333" s="5" t="s">
        <v>185</v>
      </c>
    </row>
    <row r="334" spans="1:8" x14ac:dyDescent="0.3">
      <c r="A334" s="9"/>
      <c r="B334" s="16" t="s">
        <v>30</v>
      </c>
      <c r="C334" s="11"/>
      <c r="D334" s="6">
        <v>0</v>
      </c>
      <c r="E334" s="7">
        <v>1</v>
      </c>
      <c r="F334" s="6">
        <v>0</v>
      </c>
      <c r="G334" s="6" t="s">
        <v>154</v>
      </c>
      <c r="H334" s="5" t="s">
        <v>185</v>
      </c>
    </row>
    <row r="335" spans="1:8" x14ac:dyDescent="0.3">
      <c r="A335" s="9"/>
      <c r="B335" s="16" t="s">
        <v>173</v>
      </c>
      <c r="C335" s="11"/>
      <c r="D335" s="6">
        <v>0</v>
      </c>
      <c r="E335" s="7">
        <v>1</v>
      </c>
      <c r="F335" s="6">
        <v>0</v>
      </c>
      <c r="G335" s="6" t="s">
        <v>154</v>
      </c>
      <c r="H335" s="5" t="s">
        <v>185</v>
      </c>
    </row>
    <row r="336" spans="1:8" x14ac:dyDescent="0.3">
      <c r="A336" s="9"/>
      <c r="B336" s="16" t="s">
        <v>85</v>
      </c>
      <c r="C336" s="11"/>
      <c r="D336" s="6">
        <v>0</v>
      </c>
      <c r="E336" s="7">
        <v>1</v>
      </c>
      <c r="F336" s="6">
        <v>0</v>
      </c>
      <c r="G336" s="6" t="s">
        <v>154</v>
      </c>
      <c r="H336" s="5" t="s">
        <v>185</v>
      </c>
    </row>
    <row r="337" spans="1:8" x14ac:dyDescent="0.3">
      <c r="A337" s="9"/>
      <c r="B337" s="16" t="s">
        <v>172</v>
      </c>
      <c r="C337" s="11"/>
      <c r="D337" s="6">
        <v>0</v>
      </c>
      <c r="E337" s="7">
        <v>1</v>
      </c>
      <c r="F337" s="6">
        <v>0</v>
      </c>
      <c r="G337" s="6" t="s">
        <v>154</v>
      </c>
      <c r="H337" s="5" t="s">
        <v>185</v>
      </c>
    </row>
    <row r="338" spans="1:8" x14ac:dyDescent="0.3">
      <c r="A338" s="9"/>
      <c r="B338" s="16" t="s">
        <v>133</v>
      </c>
      <c r="C338" s="11"/>
      <c r="D338" s="6">
        <v>0</v>
      </c>
      <c r="E338" s="7">
        <v>1</v>
      </c>
      <c r="F338" s="6">
        <v>0</v>
      </c>
      <c r="G338" s="6" t="s">
        <v>154</v>
      </c>
      <c r="H338" s="5" t="s">
        <v>185</v>
      </c>
    </row>
    <row r="339" spans="1:8" x14ac:dyDescent="0.3">
      <c r="A339" s="9"/>
      <c r="B339" s="16" t="s">
        <v>159</v>
      </c>
      <c r="C339" s="11"/>
      <c r="D339" s="6">
        <v>0</v>
      </c>
      <c r="E339" s="7">
        <v>1</v>
      </c>
      <c r="F339" s="6">
        <v>0</v>
      </c>
      <c r="G339" s="6" t="s">
        <v>154</v>
      </c>
      <c r="H339" s="5" t="s">
        <v>185</v>
      </c>
    </row>
    <row r="340" spans="1:8" x14ac:dyDescent="0.3">
      <c r="A340" s="9"/>
      <c r="B340" s="16" t="s">
        <v>88</v>
      </c>
      <c r="C340" s="11"/>
      <c r="D340" s="6">
        <v>0</v>
      </c>
      <c r="E340" s="7">
        <v>1</v>
      </c>
      <c r="F340" s="6">
        <v>0</v>
      </c>
      <c r="G340" s="6" t="s">
        <v>154</v>
      </c>
      <c r="H340" s="5" t="s">
        <v>185</v>
      </c>
    </row>
    <row r="341" spans="1:8" x14ac:dyDescent="0.3">
      <c r="A341" s="9"/>
      <c r="B341" s="16" t="s">
        <v>97</v>
      </c>
      <c r="C341" s="11"/>
      <c r="D341" s="6">
        <v>0</v>
      </c>
      <c r="E341" s="7">
        <v>1</v>
      </c>
      <c r="F341" s="6">
        <v>0</v>
      </c>
      <c r="G341" s="6" t="s">
        <v>154</v>
      </c>
      <c r="H341" s="5" t="s">
        <v>185</v>
      </c>
    </row>
    <row r="342" spans="1:8" x14ac:dyDescent="0.3">
      <c r="A342" s="9"/>
      <c r="B342" s="16" t="s">
        <v>94</v>
      </c>
      <c r="C342" s="11"/>
      <c r="D342" s="6">
        <v>0</v>
      </c>
      <c r="E342" s="7">
        <v>1</v>
      </c>
      <c r="F342" s="6">
        <v>0</v>
      </c>
      <c r="G342" s="6" t="s">
        <v>154</v>
      </c>
      <c r="H342" s="5" t="s">
        <v>185</v>
      </c>
    </row>
    <row r="343" spans="1:8" x14ac:dyDescent="0.3">
      <c r="A343" s="9"/>
      <c r="B343" s="16" t="s">
        <v>160</v>
      </c>
      <c r="C343" s="11"/>
      <c r="D343" s="6">
        <v>0</v>
      </c>
      <c r="E343" s="7">
        <v>1</v>
      </c>
      <c r="F343" s="6">
        <v>0</v>
      </c>
      <c r="G343" s="6" t="s">
        <v>154</v>
      </c>
      <c r="H343" s="5" t="s">
        <v>185</v>
      </c>
    </row>
    <row r="344" spans="1:8" x14ac:dyDescent="0.3">
      <c r="A344" s="9"/>
      <c r="B344" s="16" t="s">
        <v>161</v>
      </c>
      <c r="C344" s="11"/>
      <c r="D344" s="6">
        <v>0</v>
      </c>
      <c r="E344" s="7">
        <v>1</v>
      </c>
      <c r="F344" s="6">
        <v>0</v>
      </c>
      <c r="G344" s="6" t="s">
        <v>154</v>
      </c>
      <c r="H344" s="5" t="s">
        <v>185</v>
      </c>
    </row>
    <row r="345" spans="1:8" x14ac:dyDescent="0.3">
      <c r="A345" s="9"/>
      <c r="B345" s="16" t="s">
        <v>162</v>
      </c>
      <c r="C345" s="11"/>
      <c r="D345" s="6">
        <v>0</v>
      </c>
      <c r="E345" s="7">
        <v>1</v>
      </c>
      <c r="F345" s="6">
        <v>0</v>
      </c>
      <c r="G345" s="6" t="s">
        <v>154</v>
      </c>
      <c r="H345" s="5" t="s">
        <v>185</v>
      </c>
    </row>
    <row r="346" spans="1:8" x14ac:dyDescent="0.3">
      <c r="A346" s="9"/>
      <c r="B346" s="16" t="s">
        <v>100</v>
      </c>
      <c r="C346" s="11"/>
      <c r="D346" s="6">
        <v>0</v>
      </c>
      <c r="E346" s="7">
        <v>1</v>
      </c>
      <c r="F346" s="6">
        <v>0</v>
      </c>
      <c r="G346" s="6" t="s">
        <v>154</v>
      </c>
      <c r="H346" s="5" t="s">
        <v>185</v>
      </c>
    </row>
    <row r="347" spans="1:8" x14ac:dyDescent="0.3">
      <c r="A347" s="9"/>
      <c r="B347" s="16" t="s">
        <v>106</v>
      </c>
      <c r="C347" s="11"/>
      <c r="D347" s="6">
        <v>0</v>
      </c>
      <c r="E347" s="7">
        <v>1</v>
      </c>
      <c r="F347" s="6">
        <v>0</v>
      </c>
      <c r="G347" s="6" t="s">
        <v>154</v>
      </c>
      <c r="H347" s="5" t="s">
        <v>185</v>
      </c>
    </row>
    <row r="348" spans="1:8" x14ac:dyDescent="0.3">
      <c r="A348" s="9"/>
      <c r="B348" s="16" t="s">
        <v>98</v>
      </c>
      <c r="C348" s="11"/>
      <c r="D348" s="6">
        <v>0</v>
      </c>
      <c r="E348" s="7">
        <v>1</v>
      </c>
      <c r="F348" s="6">
        <v>0</v>
      </c>
      <c r="G348" s="6" t="s">
        <v>154</v>
      </c>
      <c r="H348" s="5" t="s">
        <v>185</v>
      </c>
    </row>
    <row r="349" spans="1:8" x14ac:dyDescent="0.3">
      <c r="A349" s="9"/>
      <c r="B349" s="16" t="s">
        <v>169</v>
      </c>
      <c r="C349" s="11"/>
      <c r="D349" s="6">
        <v>0</v>
      </c>
      <c r="E349" s="7">
        <v>1</v>
      </c>
      <c r="F349" s="6">
        <v>0</v>
      </c>
      <c r="G349" s="6" t="s">
        <v>154</v>
      </c>
      <c r="H349" s="5" t="s">
        <v>185</v>
      </c>
    </row>
    <row r="350" spans="1:8" x14ac:dyDescent="0.3">
      <c r="A350" s="9"/>
      <c r="B350" s="16" t="s">
        <v>89</v>
      </c>
      <c r="C350" s="11"/>
      <c r="D350" s="6">
        <v>0</v>
      </c>
      <c r="E350" s="7">
        <v>1</v>
      </c>
      <c r="F350" s="6">
        <v>0</v>
      </c>
      <c r="G350" s="6" t="s">
        <v>154</v>
      </c>
      <c r="H350" s="5" t="s">
        <v>185</v>
      </c>
    </row>
    <row r="351" spans="1:8" x14ac:dyDescent="0.3">
      <c r="A351" s="9"/>
      <c r="B351" s="16" t="s">
        <v>168</v>
      </c>
      <c r="C351" s="11"/>
      <c r="D351" s="6">
        <v>0</v>
      </c>
      <c r="E351" s="7">
        <v>1</v>
      </c>
      <c r="F351" s="6">
        <v>0</v>
      </c>
      <c r="G351" s="6" t="s">
        <v>154</v>
      </c>
      <c r="H351" s="5" t="s">
        <v>185</v>
      </c>
    </row>
    <row r="352" spans="1:8" x14ac:dyDescent="0.3">
      <c r="A352" s="9"/>
      <c r="B352" s="16" t="s">
        <v>90</v>
      </c>
      <c r="C352" s="11"/>
      <c r="D352" s="6">
        <v>0</v>
      </c>
      <c r="E352" s="7">
        <v>1</v>
      </c>
      <c r="F352" s="6">
        <v>0</v>
      </c>
      <c r="G352" s="6" t="s">
        <v>154</v>
      </c>
      <c r="H352" s="5" t="s">
        <v>185</v>
      </c>
    </row>
    <row r="353" spans="1:8" x14ac:dyDescent="0.3">
      <c r="A353" s="9"/>
      <c r="B353" s="16" t="s">
        <v>109</v>
      </c>
      <c r="C353" s="11"/>
      <c r="D353" s="6">
        <v>0</v>
      </c>
      <c r="E353" s="7">
        <v>1</v>
      </c>
      <c r="F353" s="6">
        <v>0</v>
      </c>
      <c r="G353" s="6" t="s">
        <v>154</v>
      </c>
      <c r="H353" s="5" t="s">
        <v>185</v>
      </c>
    </row>
    <row r="354" spans="1:8" x14ac:dyDescent="0.3">
      <c r="A354" s="9"/>
      <c r="B354" s="16" t="s">
        <v>163</v>
      </c>
      <c r="C354" s="11"/>
      <c r="D354" s="6">
        <v>0</v>
      </c>
      <c r="E354" s="7">
        <v>1</v>
      </c>
      <c r="F354" s="6">
        <v>0</v>
      </c>
      <c r="G354" s="6" t="s">
        <v>154</v>
      </c>
      <c r="H354" s="5" t="s">
        <v>185</v>
      </c>
    </row>
    <row r="355" spans="1:8" x14ac:dyDescent="0.3">
      <c r="A355" s="9"/>
      <c r="B355" s="16" t="s">
        <v>177</v>
      </c>
      <c r="C355" s="11"/>
      <c r="D355" s="6">
        <v>0</v>
      </c>
      <c r="E355" s="7">
        <v>1</v>
      </c>
      <c r="F355" s="6">
        <v>0</v>
      </c>
      <c r="G355" s="6" t="s">
        <v>154</v>
      </c>
      <c r="H355" s="5" t="s">
        <v>185</v>
      </c>
    </row>
    <row r="356" spans="1:8" x14ac:dyDescent="0.3">
      <c r="A356" s="9"/>
      <c r="B356" s="16" t="s">
        <v>18</v>
      </c>
      <c r="C356" s="11"/>
      <c r="D356" s="6">
        <v>0</v>
      </c>
      <c r="E356" s="7">
        <v>1</v>
      </c>
      <c r="F356" s="6">
        <v>0</v>
      </c>
      <c r="G356" s="6" t="s">
        <v>154</v>
      </c>
      <c r="H356" s="5" t="s">
        <v>185</v>
      </c>
    </row>
    <row r="357" spans="1:8" x14ac:dyDescent="0.3">
      <c r="A357" s="9"/>
      <c r="B357" s="16" t="s">
        <v>122</v>
      </c>
      <c r="C357" s="11"/>
      <c r="D357" s="6">
        <v>0</v>
      </c>
      <c r="E357" s="7">
        <v>1</v>
      </c>
      <c r="F357" s="6">
        <v>0</v>
      </c>
      <c r="G357" s="6" t="s">
        <v>154</v>
      </c>
      <c r="H357" s="5" t="s">
        <v>185</v>
      </c>
    </row>
    <row r="358" spans="1:8" x14ac:dyDescent="0.3">
      <c r="A358" s="9"/>
      <c r="B358" s="16" t="s">
        <v>164</v>
      </c>
      <c r="C358" s="11"/>
      <c r="D358" s="6">
        <v>0</v>
      </c>
      <c r="E358" s="7">
        <v>1</v>
      </c>
      <c r="F358" s="6">
        <v>0</v>
      </c>
      <c r="G358" s="6" t="s">
        <v>154</v>
      </c>
      <c r="H358" s="5" t="s">
        <v>185</v>
      </c>
    </row>
    <row r="359" spans="1:8" x14ac:dyDescent="0.3">
      <c r="A359" s="9"/>
      <c r="B359" s="16" t="s">
        <v>103</v>
      </c>
      <c r="C359" s="11"/>
      <c r="D359" s="6">
        <v>0</v>
      </c>
      <c r="E359" s="7">
        <v>1</v>
      </c>
      <c r="F359" s="6">
        <v>0</v>
      </c>
      <c r="G359" s="6" t="s">
        <v>154</v>
      </c>
      <c r="H359" s="5" t="s">
        <v>185</v>
      </c>
    </row>
    <row r="360" spans="1:8" x14ac:dyDescent="0.3">
      <c r="A360" s="9"/>
      <c r="B360" s="16" t="s">
        <v>107</v>
      </c>
      <c r="C360" s="11"/>
      <c r="D360" s="6">
        <v>0</v>
      </c>
      <c r="E360" s="7">
        <v>1</v>
      </c>
      <c r="F360" s="6">
        <v>0</v>
      </c>
      <c r="G360" s="6" t="s">
        <v>154</v>
      </c>
      <c r="H360" s="5" t="s">
        <v>185</v>
      </c>
    </row>
    <row r="361" spans="1:8" x14ac:dyDescent="0.3">
      <c r="A361" s="9"/>
      <c r="B361" s="16" t="s">
        <v>73</v>
      </c>
      <c r="C361" s="11"/>
      <c r="D361" s="6">
        <v>0</v>
      </c>
      <c r="E361" s="7">
        <v>1</v>
      </c>
      <c r="F361" s="6">
        <v>0</v>
      </c>
      <c r="G361" s="6" t="s">
        <v>154</v>
      </c>
      <c r="H361" s="5" t="s">
        <v>185</v>
      </c>
    </row>
    <row r="362" spans="1:8" x14ac:dyDescent="0.3">
      <c r="A362" s="9"/>
      <c r="B362" s="16" t="s">
        <v>167</v>
      </c>
      <c r="C362" s="11"/>
      <c r="D362" s="6">
        <v>0</v>
      </c>
      <c r="E362" s="7">
        <v>1</v>
      </c>
      <c r="F362" s="6">
        <v>0</v>
      </c>
      <c r="G362" s="6" t="s">
        <v>154</v>
      </c>
      <c r="H362" s="5" t="s">
        <v>185</v>
      </c>
    </row>
    <row r="363" spans="1:8" x14ac:dyDescent="0.3">
      <c r="A363" s="9"/>
      <c r="B363" s="16" t="s">
        <v>166</v>
      </c>
      <c r="C363" s="11"/>
      <c r="D363" s="6">
        <v>0</v>
      </c>
      <c r="E363" s="7">
        <v>1</v>
      </c>
      <c r="F363" s="6">
        <v>0</v>
      </c>
      <c r="G363" s="6" t="s">
        <v>154</v>
      </c>
      <c r="H363" s="5" t="s">
        <v>185</v>
      </c>
    </row>
    <row r="364" spans="1:8" x14ac:dyDescent="0.3">
      <c r="A364" s="9"/>
      <c r="B364" s="16" t="s">
        <v>158</v>
      </c>
      <c r="C364" s="11"/>
      <c r="D364" s="6">
        <v>0</v>
      </c>
      <c r="E364" s="7">
        <v>1</v>
      </c>
      <c r="F364" s="6">
        <v>0</v>
      </c>
      <c r="G364" s="6" t="s">
        <v>154</v>
      </c>
      <c r="H364" s="5" t="s">
        <v>185</v>
      </c>
    </row>
    <row r="365" spans="1:8" x14ac:dyDescent="0.3">
      <c r="A365" s="9"/>
      <c r="B365" s="16" t="s">
        <v>162</v>
      </c>
      <c r="C365" s="11"/>
      <c r="D365" s="6">
        <v>0</v>
      </c>
      <c r="E365" s="7">
        <v>1</v>
      </c>
      <c r="F365" s="6">
        <v>0</v>
      </c>
      <c r="G365" s="6" t="s">
        <v>154</v>
      </c>
      <c r="H365" s="5" t="s">
        <v>185</v>
      </c>
    </row>
    <row r="366" spans="1:8" x14ac:dyDescent="0.3">
      <c r="A366" s="9"/>
      <c r="B366" s="16" t="s">
        <v>145</v>
      </c>
      <c r="C366" s="11"/>
      <c r="D366" s="6">
        <v>0</v>
      </c>
      <c r="E366" s="7">
        <v>1</v>
      </c>
      <c r="F366" s="6">
        <v>0</v>
      </c>
      <c r="G366" s="6" t="s">
        <v>154</v>
      </c>
      <c r="H366" s="5" t="s">
        <v>185</v>
      </c>
    </row>
    <row r="367" spans="1:8" x14ac:dyDescent="0.3">
      <c r="A367" s="9"/>
      <c r="B367" s="16" t="s">
        <v>110</v>
      </c>
      <c r="C367" s="11"/>
      <c r="D367" s="6">
        <v>0</v>
      </c>
      <c r="E367" s="7">
        <v>1</v>
      </c>
      <c r="F367" s="6">
        <v>0</v>
      </c>
      <c r="G367" s="6" t="s">
        <v>154</v>
      </c>
      <c r="H367" s="5" t="s">
        <v>185</v>
      </c>
    </row>
    <row r="368" spans="1:8" x14ac:dyDescent="0.3">
      <c r="A368" s="9"/>
      <c r="B368" s="16" t="s">
        <v>52</v>
      </c>
      <c r="C368" s="11"/>
      <c r="D368" s="6">
        <v>0</v>
      </c>
      <c r="E368" s="7">
        <v>1</v>
      </c>
      <c r="F368" s="6">
        <v>0</v>
      </c>
      <c r="G368" s="6" t="s">
        <v>154</v>
      </c>
      <c r="H368" s="5" t="s">
        <v>185</v>
      </c>
    </row>
    <row r="369" spans="1:8" x14ac:dyDescent="0.3">
      <c r="A369" s="9"/>
      <c r="B369" s="16" t="s">
        <v>60</v>
      </c>
      <c r="C369" s="11"/>
      <c r="D369" s="6">
        <v>0</v>
      </c>
      <c r="E369" s="7">
        <v>1</v>
      </c>
      <c r="F369" s="6">
        <v>0</v>
      </c>
      <c r="G369" s="6" t="s">
        <v>154</v>
      </c>
      <c r="H369" s="5" t="s">
        <v>185</v>
      </c>
    </row>
    <row r="370" spans="1:8" x14ac:dyDescent="0.3">
      <c r="A370" s="9"/>
      <c r="B370" s="16" t="s">
        <v>165</v>
      </c>
      <c r="C370" s="11"/>
      <c r="D370" s="6">
        <v>0</v>
      </c>
      <c r="E370" s="7">
        <v>1</v>
      </c>
      <c r="F370" s="6">
        <v>0</v>
      </c>
      <c r="G370" s="6" t="s">
        <v>154</v>
      </c>
      <c r="H370" s="5" t="s">
        <v>185</v>
      </c>
    </row>
    <row r="371" spans="1:8" x14ac:dyDescent="0.3">
      <c r="A371" s="9"/>
      <c r="B371" s="16" t="s">
        <v>134</v>
      </c>
      <c r="C371" s="11"/>
      <c r="D371" s="6">
        <v>0</v>
      </c>
      <c r="E371" s="7">
        <v>1</v>
      </c>
      <c r="F371" s="6">
        <v>0</v>
      </c>
      <c r="G371" s="6" t="s">
        <v>154</v>
      </c>
      <c r="H371" s="5" t="s">
        <v>185</v>
      </c>
    </row>
    <row r="372" spans="1:8" x14ac:dyDescent="0.3">
      <c r="A372" s="9"/>
      <c r="B372" s="16" t="s">
        <v>82</v>
      </c>
      <c r="C372" s="11"/>
      <c r="D372" s="6">
        <v>0</v>
      </c>
      <c r="E372" s="7">
        <v>1</v>
      </c>
      <c r="F372" s="6">
        <v>0</v>
      </c>
      <c r="G372" s="6" t="s">
        <v>154</v>
      </c>
      <c r="H372" s="5" t="s">
        <v>185</v>
      </c>
    </row>
    <row r="373" spans="1:8" x14ac:dyDescent="0.3">
      <c r="A373" s="9"/>
      <c r="B373" s="16" t="s">
        <v>74</v>
      </c>
      <c r="C373" s="11"/>
      <c r="D373" s="6">
        <v>0</v>
      </c>
      <c r="E373" s="7">
        <v>1</v>
      </c>
      <c r="F373" s="6">
        <v>0</v>
      </c>
      <c r="G373" s="6" t="s">
        <v>154</v>
      </c>
      <c r="H373" s="5" t="s">
        <v>185</v>
      </c>
    </row>
    <row r="374" spans="1:8" x14ac:dyDescent="0.3">
      <c r="A374" s="9">
        <v>19</v>
      </c>
      <c r="B374" s="16" t="s">
        <v>29</v>
      </c>
      <c r="C374" s="11">
        <v>3.6863425925925931E-2</v>
      </c>
      <c r="D374" s="6">
        <f>$C$385/Tableau1[[#This Row],[Temps]]*1000</f>
        <v>882.26059654631069</v>
      </c>
      <c r="E374" s="7">
        <v>1</v>
      </c>
      <c r="F374" s="6">
        <v>15</v>
      </c>
      <c r="G374" s="6" t="s">
        <v>148</v>
      </c>
      <c r="H374" s="5" t="s">
        <v>186</v>
      </c>
    </row>
    <row r="375" spans="1:8" x14ac:dyDescent="0.3">
      <c r="A375" s="9">
        <v>19</v>
      </c>
      <c r="B375" s="16" t="s">
        <v>43</v>
      </c>
      <c r="C375" s="11">
        <v>3.6863425925925931E-2</v>
      </c>
      <c r="D375" s="6">
        <f>$C$385/Tableau1[[#This Row],[Temps]]*1000</f>
        <v>882.26059654631069</v>
      </c>
      <c r="E375" s="7">
        <v>1</v>
      </c>
      <c r="F375" s="6">
        <v>15</v>
      </c>
      <c r="G375" s="6" t="s">
        <v>148</v>
      </c>
      <c r="H375" s="5" t="s">
        <v>186</v>
      </c>
    </row>
    <row r="376" spans="1:8" x14ac:dyDescent="0.3">
      <c r="A376" s="9">
        <v>3</v>
      </c>
      <c r="B376" s="16" t="s">
        <v>25</v>
      </c>
      <c r="C376" s="11">
        <v>3.4305555555555554E-2</v>
      </c>
      <c r="D376" s="6">
        <f>$C$385/Tableau1[[#This Row],[Temps]]*1000</f>
        <v>948.0431848852902</v>
      </c>
      <c r="E376" s="7">
        <v>1</v>
      </c>
      <c r="F376" s="6">
        <v>15</v>
      </c>
      <c r="G376" s="6" t="s">
        <v>148</v>
      </c>
      <c r="H376" s="5" t="s">
        <v>186</v>
      </c>
    </row>
    <row r="377" spans="1:8" x14ac:dyDescent="0.3">
      <c r="A377" s="9">
        <v>3</v>
      </c>
      <c r="B377" s="16" t="s">
        <v>24</v>
      </c>
      <c r="C377" s="11">
        <v>3.4305555555555554E-2</v>
      </c>
      <c r="D377" s="6">
        <f>$C$385/Tableau1[[#This Row],[Temps]]*1000</f>
        <v>948.0431848852902</v>
      </c>
      <c r="E377" s="7">
        <v>1</v>
      </c>
      <c r="F377" s="6">
        <v>15</v>
      </c>
      <c r="G377" s="6" t="s">
        <v>148</v>
      </c>
      <c r="H377" s="5" t="s">
        <v>186</v>
      </c>
    </row>
    <row r="378" spans="1:8" x14ac:dyDescent="0.3">
      <c r="A378" s="33">
        <v>7</v>
      </c>
      <c r="B378" s="34" t="s">
        <v>73</v>
      </c>
      <c r="C378" s="11">
        <v>3.24537037037037E-2</v>
      </c>
      <c r="D378" s="6">
        <f>$C$385/Tableau1[[#This Row],[Temps]]*1000</f>
        <v>1002.1398002853068</v>
      </c>
      <c r="E378" s="7">
        <v>1</v>
      </c>
      <c r="F378" s="6">
        <v>15</v>
      </c>
      <c r="G378" s="6" t="s">
        <v>148</v>
      </c>
      <c r="H378" s="5" t="s">
        <v>186</v>
      </c>
    </row>
    <row r="379" spans="1:8" x14ac:dyDescent="0.3">
      <c r="A379" s="9">
        <v>10</v>
      </c>
      <c r="B379" s="16" t="s">
        <v>187</v>
      </c>
      <c r="C379" s="11">
        <v>3.3090277777777781E-2</v>
      </c>
      <c r="D379" s="6">
        <f>$C$385/Tableau1[[#This Row],[Temps]]*1000</f>
        <v>982.8611402588316</v>
      </c>
      <c r="E379" s="7">
        <v>1</v>
      </c>
      <c r="F379" s="6">
        <v>15</v>
      </c>
      <c r="G379" s="6" t="s">
        <v>148</v>
      </c>
      <c r="H379" s="5" t="s">
        <v>186</v>
      </c>
    </row>
    <row r="380" spans="1:8" x14ac:dyDescent="0.3">
      <c r="A380" s="9">
        <v>10</v>
      </c>
      <c r="B380" s="16" t="s">
        <v>213</v>
      </c>
      <c r="C380" s="11">
        <v>3.3090277777777781E-2</v>
      </c>
      <c r="D380" s="6">
        <f>$C$385/Tableau1[[#This Row],[Temps]]*1000</f>
        <v>982.8611402588316</v>
      </c>
      <c r="E380" s="7">
        <v>1</v>
      </c>
      <c r="F380" s="6">
        <v>15</v>
      </c>
      <c r="G380" s="6" t="s">
        <v>148</v>
      </c>
      <c r="H380" s="5" t="s">
        <v>186</v>
      </c>
    </row>
    <row r="381" spans="1:8" x14ac:dyDescent="0.3">
      <c r="A381" s="8">
        <v>30</v>
      </c>
      <c r="B381" s="31" t="s">
        <v>19</v>
      </c>
      <c r="C381" s="11">
        <v>3.9178240740740743E-2</v>
      </c>
      <c r="D381" s="6">
        <f>$C$385/Tableau1[[#This Row],[Temps]]*1000</f>
        <v>830.13293943870019</v>
      </c>
      <c r="E381" s="7">
        <v>1</v>
      </c>
      <c r="F381" s="6">
        <v>15</v>
      </c>
      <c r="G381" s="6" t="s">
        <v>148</v>
      </c>
      <c r="H381" s="5" t="s">
        <v>186</v>
      </c>
    </row>
    <row r="382" spans="1:8" x14ac:dyDescent="0.3">
      <c r="A382" s="9">
        <v>32</v>
      </c>
      <c r="B382" s="16" t="s">
        <v>114</v>
      </c>
      <c r="C382" s="11">
        <v>3.9328703703703706E-2</v>
      </c>
      <c r="D382" s="6">
        <f>$C$385/Tableau1[[#This Row],[Temps]]*1000</f>
        <v>826.95703354914656</v>
      </c>
      <c r="E382" s="7">
        <v>1</v>
      </c>
      <c r="F382" s="6">
        <v>15</v>
      </c>
      <c r="G382" s="6" t="s">
        <v>148</v>
      </c>
      <c r="H382" s="5" t="s">
        <v>186</v>
      </c>
    </row>
    <row r="383" spans="1:8" x14ac:dyDescent="0.3">
      <c r="A383" s="9">
        <v>32</v>
      </c>
      <c r="B383" s="16" t="s">
        <v>41</v>
      </c>
      <c r="C383" s="11">
        <v>3.9328703703703706E-2</v>
      </c>
      <c r="D383" s="6">
        <f>$C$385/Tableau1[[#This Row],[Temps]]*1000</f>
        <v>826.95703354914656</v>
      </c>
      <c r="E383" s="7">
        <v>1</v>
      </c>
      <c r="F383" s="6">
        <v>15</v>
      </c>
      <c r="G383" s="6" t="s">
        <v>148</v>
      </c>
      <c r="H383" s="5" t="s">
        <v>186</v>
      </c>
    </row>
    <row r="384" spans="1:8" x14ac:dyDescent="0.3">
      <c r="A384" s="33">
        <v>36</v>
      </c>
      <c r="B384" s="34" t="s">
        <v>38</v>
      </c>
      <c r="C384" s="11">
        <v>3.9560185185185184E-2</v>
      </c>
      <c r="D384" s="6">
        <f>$C$385/Tableau1[[#This Row],[Temps]]*1000</f>
        <v>822.11819777647759</v>
      </c>
      <c r="E384" s="7">
        <v>1</v>
      </c>
      <c r="F384" s="6">
        <v>15</v>
      </c>
      <c r="G384" s="6" t="s">
        <v>148</v>
      </c>
      <c r="H384" s="5" t="s">
        <v>186</v>
      </c>
    </row>
    <row r="385" spans="1:8" x14ac:dyDescent="0.3">
      <c r="A385" s="9"/>
      <c r="B385" s="16">
        <v>0.1</v>
      </c>
      <c r="C385" s="11">
        <v>3.2523148148148148E-2</v>
      </c>
      <c r="D385" s="6">
        <f>$C$385/Tableau1[[#This Row],[Temps]]*1000</f>
        <v>1000</v>
      </c>
      <c r="E385" s="7">
        <v>1</v>
      </c>
      <c r="F385" s="6">
        <v>15</v>
      </c>
      <c r="G385" s="6" t="s">
        <v>148</v>
      </c>
      <c r="H385" s="5" t="s">
        <v>186</v>
      </c>
    </row>
    <row r="386" spans="1:8" x14ac:dyDescent="0.3">
      <c r="A386" s="9">
        <v>9</v>
      </c>
      <c r="B386" s="16" t="s">
        <v>188</v>
      </c>
      <c r="C386" s="11">
        <v>3.30787037037037E-2</v>
      </c>
      <c r="D386" s="6">
        <f>$C$385/Tableau1[[#This Row],[Temps]]*1000</f>
        <v>983.20503848845351</v>
      </c>
      <c r="E386" s="7">
        <v>1</v>
      </c>
      <c r="F386" s="6">
        <v>15</v>
      </c>
      <c r="G386" s="6" t="s">
        <v>148</v>
      </c>
      <c r="H386" s="5" t="s">
        <v>186</v>
      </c>
    </row>
    <row r="387" spans="1:8" x14ac:dyDescent="0.3">
      <c r="A387" s="9">
        <v>9</v>
      </c>
      <c r="B387" s="16" t="s">
        <v>189</v>
      </c>
      <c r="C387" s="11">
        <v>3.30787037037037E-2</v>
      </c>
      <c r="D387" s="6">
        <f>$C$385/Tableau1[[#This Row],[Temps]]*1000</f>
        <v>983.20503848845351</v>
      </c>
      <c r="E387" s="7">
        <v>1</v>
      </c>
      <c r="F387" s="6">
        <v>15</v>
      </c>
      <c r="G387" s="6" t="s">
        <v>148</v>
      </c>
      <c r="H387" s="5" t="s">
        <v>186</v>
      </c>
    </row>
    <row r="388" spans="1:8" x14ac:dyDescent="0.3">
      <c r="A388" s="9">
        <v>15</v>
      </c>
      <c r="B388" s="16" t="s">
        <v>31</v>
      </c>
      <c r="C388" s="11">
        <v>3.6041666666666666E-2</v>
      </c>
      <c r="D388" s="6">
        <f>$C$385/Tableau1[[#This Row],[Temps]]*1000</f>
        <v>902.37636480411038</v>
      </c>
      <c r="E388" s="7">
        <v>1</v>
      </c>
      <c r="F388" s="6">
        <v>15</v>
      </c>
      <c r="G388" s="6" t="s">
        <v>148</v>
      </c>
      <c r="H388" s="5" t="s">
        <v>186</v>
      </c>
    </row>
    <row r="389" spans="1:8" x14ac:dyDescent="0.3">
      <c r="A389" s="9">
        <v>15</v>
      </c>
      <c r="B389" s="16" t="s">
        <v>91</v>
      </c>
      <c r="C389" s="11">
        <v>3.6041666666666666E-2</v>
      </c>
      <c r="D389" s="6">
        <f>$C$385/Tableau1[[#This Row],[Temps]]*1000</f>
        <v>902.37636480411038</v>
      </c>
      <c r="E389" s="7">
        <v>1</v>
      </c>
      <c r="F389" s="6">
        <v>15</v>
      </c>
      <c r="G389" s="6" t="s">
        <v>148</v>
      </c>
      <c r="H389" s="5" t="s">
        <v>186</v>
      </c>
    </row>
    <row r="390" spans="1:8" x14ac:dyDescent="0.3">
      <c r="A390" s="9">
        <v>63</v>
      </c>
      <c r="B390" s="16" t="s">
        <v>40</v>
      </c>
      <c r="C390" s="11">
        <v>4.6724537037037044E-2</v>
      </c>
      <c r="D390" s="6">
        <f>$C$385/Tableau1[[#This Row],[Temps]]*1000</f>
        <v>696.06143175625459</v>
      </c>
      <c r="E390" s="7">
        <v>1</v>
      </c>
      <c r="F390" s="6">
        <v>15</v>
      </c>
      <c r="G390" s="6" t="s">
        <v>148</v>
      </c>
      <c r="H390" s="5" t="s">
        <v>186</v>
      </c>
    </row>
    <row r="391" spans="1:8" x14ac:dyDescent="0.3">
      <c r="A391" s="9">
        <v>63</v>
      </c>
      <c r="B391" s="16" t="s">
        <v>46</v>
      </c>
      <c r="C391" s="11">
        <v>4.6724537037037044E-2</v>
      </c>
      <c r="D391" s="6">
        <f>$C$385/Tableau1[[#This Row],[Temps]]*1000</f>
        <v>696.06143175625459</v>
      </c>
      <c r="E391" s="7">
        <v>1</v>
      </c>
      <c r="F391" s="6">
        <v>15</v>
      </c>
      <c r="G391" s="6" t="s">
        <v>148</v>
      </c>
      <c r="H391" s="5" t="s">
        <v>186</v>
      </c>
    </row>
    <row r="392" spans="1:8" x14ac:dyDescent="0.3">
      <c r="A392" s="9">
        <v>1</v>
      </c>
      <c r="B392" s="16" t="s">
        <v>81</v>
      </c>
      <c r="C392" s="11">
        <v>3.6805555555555554E-3</v>
      </c>
      <c r="D392" s="6">
        <f>$C$394/Tableau1[[#This Row],[Temps]]*1000</f>
        <v>1062.8930817610062</v>
      </c>
      <c r="E392" s="7">
        <v>1</v>
      </c>
      <c r="F392" s="6">
        <v>0.4</v>
      </c>
      <c r="G392" s="6" t="s">
        <v>151</v>
      </c>
      <c r="H392" s="5" t="s">
        <v>208</v>
      </c>
    </row>
    <row r="393" spans="1:8" x14ac:dyDescent="0.3">
      <c r="A393" s="9">
        <v>2</v>
      </c>
      <c r="B393" s="16" t="s">
        <v>18</v>
      </c>
      <c r="C393" s="11">
        <v>3.6921296296296298E-3</v>
      </c>
      <c r="D393" s="6">
        <f>$C$394/Tableau1[[#This Row],[Temps]]*1000</f>
        <v>1059.5611285266457</v>
      </c>
      <c r="E393" s="7">
        <v>1</v>
      </c>
      <c r="F393" s="6">
        <v>0.4</v>
      </c>
      <c r="G393" s="6" t="s">
        <v>151</v>
      </c>
      <c r="H393" s="5" t="s">
        <v>208</v>
      </c>
    </row>
    <row r="394" spans="1:8" x14ac:dyDescent="0.3">
      <c r="A394" s="9">
        <v>3</v>
      </c>
      <c r="B394" s="16" t="s">
        <v>82</v>
      </c>
      <c r="C394" s="11">
        <v>3.9120370370370368E-3</v>
      </c>
      <c r="D394" s="6">
        <f>$C$394/Tableau1[[#This Row],[Temps]]*1000</f>
        <v>1000</v>
      </c>
      <c r="E394" s="7">
        <v>1</v>
      </c>
      <c r="F394" s="6">
        <v>0.4</v>
      </c>
      <c r="G394" s="6" t="s">
        <v>151</v>
      </c>
      <c r="H394" s="5" t="s">
        <v>208</v>
      </c>
    </row>
    <row r="395" spans="1:8" x14ac:dyDescent="0.3">
      <c r="A395" s="9">
        <v>4</v>
      </c>
      <c r="B395" s="16" t="s">
        <v>73</v>
      </c>
      <c r="C395" s="11">
        <v>3.9120370370370368E-3</v>
      </c>
      <c r="D395" s="6">
        <f>$C$394/Tableau1[[#This Row],[Temps]]*1000</f>
        <v>1000</v>
      </c>
      <c r="E395" s="7">
        <v>1</v>
      </c>
      <c r="F395" s="6">
        <v>0.4</v>
      </c>
      <c r="G395" s="6" t="s">
        <v>151</v>
      </c>
      <c r="H395" s="5" t="s">
        <v>208</v>
      </c>
    </row>
    <row r="396" spans="1:8" x14ac:dyDescent="0.3">
      <c r="A396" s="9">
        <v>5</v>
      </c>
      <c r="B396" s="16" t="s">
        <v>103</v>
      </c>
      <c r="C396" s="11">
        <v>4.0624999999999993E-3</v>
      </c>
      <c r="D396" s="6">
        <f>$C$394/Tableau1[[#This Row],[Temps]]*1000</f>
        <v>962.96296296296305</v>
      </c>
      <c r="E396" s="7">
        <v>1</v>
      </c>
      <c r="F396" s="6">
        <v>0.4</v>
      </c>
      <c r="G396" s="6" t="s">
        <v>151</v>
      </c>
      <c r="H396" s="5" t="s">
        <v>208</v>
      </c>
    </row>
    <row r="397" spans="1:8" x14ac:dyDescent="0.3">
      <c r="A397" s="9">
        <v>6</v>
      </c>
      <c r="B397" s="16" t="s">
        <v>38</v>
      </c>
      <c r="C397" s="11">
        <v>4.0624999999999993E-3</v>
      </c>
      <c r="D397" s="6">
        <f>$C$394/Tableau1[[#This Row],[Temps]]*1000</f>
        <v>962.96296296296305</v>
      </c>
      <c r="E397" s="7">
        <v>1</v>
      </c>
      <c r="F397" s="6">
        <v>0.4</v>
      </c>
      <c r="G397" s="6" t="s">
        <v>151</v>
      </c>
      <c r="H397" s="5" t="s">
        <v>208</v>
      </c>
    </row>
    <row r="398" spans="1:8" x14ac:dyDescent="0.3">
      <c r="A398" s="9">
        <v>7</v>
      </c>
      <c r="B398" s="16" t="s">
        <v>200</v>
      </c>
      <c r="C398" s="11">
        <v>4.0856481481481481E-3</v>
      </c>
      <c r="D398" s="6">
        <f>$C$394/Tableau1[[#This Row],[Temps]]*1000</f>
        <v>957.50708215297448</v>
      </c>
      <c r="E398" s="7">
        <v>1</v>
      </c>
      <c r="F398" s="6">
        <v>0.4</v>
      </c>
      <c r="G398" s="6" t="s">
        <v>151</v>
      </c>
      <c r="H398" s="5" t="s">
        <v>208</v>
      </c>
    </row>
    <row r="399" spans="1:8" x14ac:dyDescent="0.3">
      <c r="A399" s="9">
        <v>8</v>
      </c>
      <c r="B399" s="16" t="s">
        <v>203</v>
      </c>
      <c r="C399" s="11">
        <v>4.1203703703703706E-3</v>
      </c>
      <c r="D399" s="6">
        <f>$C$394/Tableau1[[#This Row],[Temps]]*1000</f>
        <v>949.43820224719093</v>
      </c>
      <c r="E399" s="7">
        <v>1</v>
      </c>
      <c r="F399" s="6">
        <v>0.4</v>
      </c>
      <c r="G399" s="6" t="s">
        <v>151</v>
      </c>
      <c r="H399" s="5" t="s">
        <v>208</v>
      </c>
    </row>
    <row r="400" spans="1:8" x14ac:dyDescent="0.3">
      <c r="A400" s="9">
        <v>9</v>
      </c>
      <c r="B400" s="16" t="s">
        <v>37</v>
      </c>
      <c r="C400" s="11">
        <v>4.2361111111111106E-3</v>
      </c>
      <c r="D400" s="6">
        <f>$C$394/Tableau1[[#This Row],[Temps]]*1000</f>
        <v>923.49726775956287</v>
      </c>
      <c r="E400" s="7">
        <v>1</v>
      </c>
      <c r="F400" s="6">
        <v>0.4</v>
      </c>
      <c r="G400" s="6" t="s">
        <v>151</v>
      </c>
      <c r="H400" s="5" t="s">
        <v>208</v>
      </c>
    </row>
    <row r="401" spans="1:8" x14ac:dyDescent="0.3">
      <c r="A401" s="9">
        <v>10</v>
      </c>
      <c r="B401" s="16" t="s">
        <v>45</v>
      </c>
      <c r="C401" s="11">
        <v>4.3981481481481484E-3</v>
      </c>
      <c r="D401" s="6">
        <f>$C$394/Tableau1[[#This Row],[Temps]]*1000</f>
        <v>889.47368421052624</v>
      </c>
      <c r="E401" s="7">
        <v>1</v>
      </c>
      <c r="F401" s="6">
        <v>0.4</v>
      </c>
      <c r="G401" s="6" t="s">
        <v>151</v>
      </c>
      <c r="H401" s="5" t="s">
        <v>208</v>
      </c>
    </row>
    <row r="402" spans="1:8" x14ac:dyDescent="0.3">
      <c r="A402" s="9">
        <v>11</v>
      </c>
      <c r="B402" s="16" t="s">
        <v>122</v>
      </c>
      <c r="C402" s="11">
        <v>4.4212962962962956E-3</v>
      </c>
      <c r="D402" s="6">
        <f>$C$394/Tableau1[[#This Row],[Temps]]*1000</f>
        <v>884.81675392670172</v>
      </c>
      <c r="E402" s="7">
        <v>1</v>
      </c>
      <c r="F402" s="6">
        <v>0.4</v>
      </c>
      <c r="G402" s="6" t="s">
        <v>151</v>
      </c>
      <c r="H402" s="5" t="s">
        <v>208</v>
      </c>
    </row>
    <row r="403" spans="1:8" x14ac:dyDescent="0.3">
      <c r="A403" s="9">
        <v>12</v>
      </c>
      <c r="B403" s="16" t="s">
        <v>198</v>
      </c>
      <c r="C403" s="11">
        <v>4.5138888888888893E-3</v>
      </c>
      <c r="D403" s="6">
        <f>$C$394/Tableau1[[#This Row],[Temps]]*1000</f>
        <v>866.66666666666652</v>
      </c>
      <c r="E403" s="7">
        <v>1</v>
      </c>
      <c r="F403" s="6">
        <v>0.4</v>
      </c>
      <c r="G403" s="6" t="s">
        <v>151</v>
      </c>
      <c r="H403" s="5" t="s">
        <v>208</v>
      </c>
    </row>
    <row r="404" spans="1:8" x14ac:dyDescent="0.3">
      <c r="A404" s="9">
        <v>13</v>
      </c>
      <c r="B404" s="16" t="s">
        <v>94</v>
      </c>
      <c r="C404" s="11">
        <v>4.5833333333333334E-3</v>
      </c>
      <c r="D404" s="6">
        <f>$C$394/Tableau1[[#This Row],[Temps]]*1000</f>
        <v>853.53535353535347</v>
      </c>
      <c r="E404" s="7">
        <v>1</v>
      </c>
      <c r="F404" s="6">
        <v>0.4</v>
      </c>
      <c r="G404" s="6" t="s">
        <v>151</v>
      </c>
      <c r="H404" s="5" t="s">
        <v>208</v>
      </c>
    </row>
    <row r="405" spans="1:8" x14ac:dyDescent="0.3">
      <c r="A405" s="9">
        <v>14</v>
      </c>
      <c r="B405" s="16" t="s">
        <v>204</v>
      </c>
      <c r="C405" s="11">
        <v>4.6643518518518518E-3</v>
      </c>
      <c r="D405" s="6">
        <f>$C$394/Tableau1[[#This Row],[Temps]]*1000</f>
        <v>838.70967741935476</v>
      </c>
      <c r="E405" s="7">
        <v>1</v>
      </c>
      <c r="F405" s="6">
        <v>0.4</v>
      </c>
      <c r="G405" s="6" t="s">
        <v>151</v>
      </c>
      <c r="H405" s="5" t="s">
        <v>208</v>
      </c>
    </row>
    <row r="406" spans="1:8" x14ac:dyDescent="0.3">
      <c r="A406" s="9">
        <v>15</v>
      </c>
      <c r="B406" s="16" t="s">
        <v>52</v>
      </c>
      <c r="C406" s="11">
        <v>4.7453703703703703E-3</v>
      </c>
      <c r="D406" s="6">
        <f>$C$394/Tableau1[[#This Row],[Temps]]*1000</f>
        <v>824.39024390243901</v>
      </c>
      <c r="E406" s="7">
        <v>1</v>
      </c>
      <c r="F406" s="6">
        <v>0.4</v>
      </c>
      <c r="G406" s="6" t="s">
        <v>151</v>
      </c>
      <c r="H406" s="5" t="s">
        <v>208</v>
      </c>
    </row>
    <row r="407" spans="1:8" x14ac:dyDescent="0.3">
      <c r="A407" s="9">
        <v>16</v>
      </c>
      <c r="B407" s="16" t="s">
        <v>195</v>
      </c>
      <c r="C407" s="11">
        <v>4.7685185185185183E-3</v>
      </c>
      <c r="D407" s="6">
        <f>$C$394/Tableau1[[#This Row],[Temps]]*1000</f>
        <v>820.38834951456306</v>
      </c>
      <c r="E407" s="7">
        <v>1</v>
      </c>
      <c r="F407" s="6">
        <v>0.4</v>
      </c>
      <c r="G407" s="6" t="s">
        <v>151</v>
      </c>
      <c r="H407" s="5" t="s">
        <v>208</v>
      </c>
    </row>
    <row r="408" spans="1:8" x14ac:dyDescent="0.3">
      <c r="A408" s="9">
        <v>17</v>
      </c>
      <c r="B408" s="16" t="s">
        <v>193</v>
      </c>
      <c r="C408" s="11">
        <v>4.8148148148148152E-3</v>
      </c>
      <c r="D408" s="6">
        <f>$C$394/Tableau1[[#This Row],[Temps]]*1000</f>
        <v>812.49999999999989</v>
      </c>
      <c r="E408" s="7">
        <v>1</v>
      </c>
      <c r="F408" s="6">
        <v>0.4</v>
      </c>
      <c r="G408" s="6" t="s">
        <v>151</v>
      </c>
      <c r="H408" s="5" t="s">
        <v>208</v>
      </c>
    </row>
    <row r="409" spans="1:8" x14ac:dyDescent="0.3">
      <c r="A409" s="9">
        <v>18</v>
      </c>
      <c r="B409" s="16" t="s">
        <v>14</v>
      </c>
      <c r="C409" s="11">
        <v>4.8495370370370368E-3</v>
      </c>
      <c r="D409" s="6">
        <f>$C$394/Tableau1[[#This Row],[Temps]]*1000</f>
        <v>806.68257756563241</v>
      </c>
      <c r="E409" s="7">
        <v>1</v>
      </c>
      <c r="F409" s="6">
        <v>0.4</v>
      </c>
      <c r="G409" s="6" t="s">
        <v>151</v>
      </c>
      <c r="H409" s="5" t="s">
        <v>208</v>
      </c>
    </row>
    <row r="410" spans="1:8" x14ac:dyDescent="0.3">
      <c r="A410" s="9">
        <v>19</v>
      </c>
      <c r="B410" s="16" t="s">
        <v>194</v>
      </c>
      <c r="C410" s="11">
        <v>4.9189814814814816E-3</v>
      </c>
      <c r="D410" s="6">
        <f>$C$394/Tableau1[[#This Row],[Temps]]*1000</f>
        <v>795.29411764705867</v>
      </c>
      <c r="E410" s="7">
        <v>1</v>
      </c>
      <c r="F410" s="6">
        <v>0.4</v>
      </c>
      <c r="G410" s="6" t="s">
        <v>151</v>
      </c>
      <c r="H410" s="5" t="s">
        <v>208</v>
      </c>
    </row>
    <row r="411" spans="1:8" x14ac:dyDescent="0.3">
      <c r="A411" s="9">
        <v>20</v>
      </c>
      <c r="B411" s="16" t="s">
        <v>190</v>
      </c>
      <c r="C411" s="11">
        <v>5.0347222222222225E-3</v>
      </c>
      <c r="D411" s="6">
        <f>$C$394/Tableau1[[#This Row],[Temps]]*1000</f>
        <v>777.01149425287338</v>
      </c>
      <c r="E411" s="7">
        <v>1</v>
      </c>
      <c r="F411" s="6">
        <v>0.4</v>
      </c>
      <c r="G411" s="6" t="s">
        <v>151</v>
      </c>
      <c r="H411" s="5" t="s">
        <v>208</v>
      </c>
    </row>
    <row r="412" spans="1:8" x14ac:dyDescent="0.3">
      <c r="A412" s="9">
        <v>21</v>
      </c>
      <c r="B412" s="16" t="s">
        <v>21</v>
      </c>
      <c r="C412" s="11">
        <v>5.1273148148148146E-3</v>
      </c>
      <c r="D412" s="6">
        <f>$C$394/Tableau1[[#This Row],[Temps]]*1000</f>
        <v>762.97968397291197</v>
      </c>
      <c r="E412" s="7">
        <v>1</v>
      </c>
      <c r="F412" s="6">
        <v>0.4</v>
      </c>
      <c r="G412" s="6" t="s">
        <v>151</v>
      </c>
      <c r="H412" s="5" t="s">
        <v>208</v>
      </c>
    </row>
    <row r="413" spans="1:8" x14ac:dyDescent="0.3">
      <c r="A413" s="9">
        <v>22</v>
      </c>
      <c r="B413" s="16" t="s">
        <v>197</v>
      </c>
      <c r="C413" s="11">
        <v>5.138888888888889E-3</v>
      </c>
      <c r="D413" s="6">
        <f>$C$394/Tableau1[[#This Row],[Temps]]*1000</f>
        <v>761.2612612612611</v>
      </c>
      <c r="E413" s="7">
        <v>1</v>
      </c>
      <c r="F413" s="6">
        <v>0.4</v>
      </c>
      <c r="G413" s="6" t="s">
        <v>151</v>
      </c>
      <c r="H413" s="5" t="s">
        <v>208</v>
      </c>
    </row>
    <row r="414" spans="1:8" x14ac:dyDescent="0.3">
      <c r="A414" s="9">
        <v>23</v>
      </c>
      <c r="B414" s="16" t="s">
        <v>50</v>
      </c>
      <c r="C414" s="11">
        <v>5.2662037037037035E-3</v>
      </c>
      <c r="D414" s="6">
        <f>$C$394/Tableau1[[#This Row],[Temps]]*1000</f>
        <v>742.85714285714289</v>
      </c>
      <c r="E414" s="7">
        <v>1</v>
      </c>
      <c r="F414" s="6">
        <v>0.4</v>
      </c>
      <c r="G414" s="6" t="s">
        <v>151</v>
      </c>
      <c r="H414" s="5" t="s">
        <v>208</v>
      </c>
    </row>
    <row r="415" spans="1:8" x14ac:dyDescent="0.3">
      <c r="A415" s="9">
        <v>24</v>
      </c>
      <c r="B415" s="16" t="s">
        <v>136</v>
      </c>
      <c r="C415" s="11">
        <v>5.2893518518518515E-3</v>
      </c>
      <c r="D415" s="6">
        <f>$C$394/Tableau1[[#This Row],[Temps]]*1000</f>
        <v>739.60612691466088</v>
      </c>
      <c r="E415" s="7">
        <v>1</v>
      </c>
      <c r="F415" s="6">
        <v>0.4</v>
      </c>
      <c r="G415" s="6" t="s">
        <v>151</v>
      </c>
      <c r="H415" s="5" t="s">
        <v>208</v>
      </c>
    </row>
    <row r="416" spans="1:8" x14ac:dyDescent="0.3">
      <c r="A416" s="9">
        <v>25</v>
      </c>
      <c r="B416" s="16" t="s">
        <v>191</v>
      </c>
      <c r="C416" s="11">
        <v>5.3009259259259251E-3</v>
      </c>
      <c r="D416" s="6">
        <f>$C$394/Tableau1[[#This Row],[Temps]]*1000</f>
        <v>737.99126637554593</v>
      </c>
      <c r="E416" s="7">
        <v>1</v>
      </c>
      <c r="F416" s="6">
        <v>0.4</v>
      </c>
      <c r="G416" s="6" t="s">
        <v>151</v>
      </c>
      <c r="H416" s="5" t="s">
        <v>208</v>
      </c>
    </row>
    <row r="417" spans="1:8" x14ac:dyDescent="0.3">
      <c r="A417" s="9">
        <v>26</v>
      </c>
      <c r="B417" s="16" t="s">
        <v>164</v>
      </c>
      <c r="C417" s="11">
        <v>5.5555555555555558E-3</v>
      </c>
      <c r="D417" s="6">
        <f>$C$394/Tableau1[[#This Row],[Temps]]*1000</f>
        <v>704.16666666666663</v>
      </c>
      <c r="E417" s="7">
        <v>1</v>
      </c>
      <c r="F417" s="6">
        <v>0.4</v>
      </c>
      <c r="G417" s="6" t="s">
        <v>151</v>
      </c>
      <c r="H417" s="5" t="s">
        <v>208</v>
      </c>
    </row>
    <row r="418" spans="1:8" x14ac:dyDescent="0.3">
      <c r="A418" s="9">
        <v>27</v>
      </c>
      <c r="B418" s="16" t="s">
        <v>54</v>
      </c>
      <c r="C418" s="11">
        <v>5.5555555555555558E-3</v>
      </c>
      <c r="D418" s="6">
        <f>$C$394/Tableau1[[#This Row],[Temps]]*1000</f>
        <v>704.16666666666663</v>
      </c>
      <c r="E418" s="7">
        <v>1</v>
      </c>
      <c r="F418" s="6">
        <v>0.4</v>
      </c>
      <c r="G418" s="6" t="s">
        <v>151</v>
      </c>
      <c r="H418" s="5" t="s">
        <v>208</v>
      </c>
    </row>
    <row r="419" spans="1:8" x14ac:dyDescent="0.3">
      <c r="A419" s="9">
        <v>28</v>
      </c>
      <c r="B419" s="16" t="s">
        <v>101</v>
      </c>
      <c r="C419" s="11">
        <v>5.7060185185185191E-3</v>
      </c>
      <c r="D419" s="6">
        <f>$C$394/Tableau1[[#This Row],[Temps]]*1000</f>
        <v>685.59837728194714</v>
      </c>
      <c r="E419" s="7">
        <v>1</v>
      </c>
      <c r="F419" s="6">
        <v>0.4</v>
      </c>
      <c r="G419" s="6" t="s">
        <v>151</v>
      </c>
      <c r="H419" s="5" t="s">
        <v>208</v>
      </c>
    </row>
    <row r="420" spans="1:8" x14ac:dyDescent="0.3">
      <c r="A420" s="9">
        <v>29</v>
      </c>
      <c r="B420" s="16" t="s">
        <v>192</v>
      </c>
      <c r="C420" s="11">
        <v>5.8449074074074072E-3</v>
      </c>
      <c r="D420" s="6">
        <f>$C$394/Tableau1[[#This Row],[Temps]]*1000</f>
        <v>669.30693069306938</v>
      </c>
      <c r="E420" s="7">
        <v>1</v>
      </c>
      <c r="F420" s="6">
        <v>0.4</v>
      </c>
      <c r="G420" s="6" t="s">
        <v>151</v>
      </c>
      <c r="H420" s="5" t="s">
        <v>208</v>
      </c>
    </row>
    <row r="421" spans="1:8" x14ac:dyDescent="0.3">
      <c r="A421" s="9">
        <v>30</v>
      </c>
      <c r="B421" s="16" t="s">
        <v>202</v>
      </c>
      <c r="C421" s="11">
        <v>5.9837962962962961E-3</v>
      </c>
      <c r="D421" s="6">
        <f>$C$394/Tableau1[[#This Row],[Temps]]*1000</f>
        <v>653.77176015473879</v>
      </c>
      <c r="E421" s="7">
        <v>1</v>
      </c>
      <c r="F421" s="6">
        <v>0.4</v>
      </c>
      <c r="G421" s="6" t="s">
        <v>151</v>
      </c>
      <c r="H421" s="5" t="s">
        <v>208</v>
      </c>
    </row>
    <row r="422" spans="1:8" x14ac:dyDescent="0.3">
      <c r="A422" s="9">
        <v>31</v>
      </c>
      <c r="B422" s="16" t="s">
        <v>196</v>
      </c>
      <c r="C422" s="11">
        <v>6.9444444444444441E-3</v>
      </c>
      <c r="D422" s="6">
        <f>$C$394/Tableau1[[#This Row],[Temps]]*1000</f>
        <v>563.33333333333337</v>
      </c>
      <c r="E422" s="7">
        <v>1</v>
      </c>
      <c r="F422" s="6">
        <v>0.4</v>
      </c>
      <c r="G422" s="6" t="s">
        <v>151</v>
      </c>
      <c r="H422" s="5" t="s">
        <v>208</v>
      </c>
    </row>
    <row r="423" spans="1:8" x14ac:dyDescent="0.3">
      <c r="A423" s="9">
        <v>32</v>
      </c>
      <c r="B423" s="16" t="s">
        <v>39</v>
      </c>
      <c r="C423" s="11">
        <v>7.3148148148148148E-3</v>
      </c>
      <c r="D423" s="6">
        <f>$C$394/Tableau1[[#This Row],[Temps]]*1000</f>
        <v>534.81012658227849</v>
      </c>
      <c r="E423" s="7">
        <v>1</v>
      </c>
      <c r="F423" s="6">
        <v>0.4</v>
      </c>
      <c r="G423" s="6" t="s">
        <v>151</v>
      </c>
      <c r="H423" s="5" t="s">
        <v>208</v>
      </c>
    </row>
    <row r="424" spans="1:8" x14ac:dyDescent="0.3">
      <c r="A424" s="9"/>
      <c r="B424" s="16" t="s">
        <v>85</v>
      </c>
      <c r="C424" s="11">
        <v>0.13856481481481484</v>
      </c>
      <c r="D424" s="6">
        <v>0</v>
      </c>
      <c r="E424" s="7"/>
      <c r="F424" s="6">
        <v>42.195</v>
      </c>
      <c r="G424" s="6" t="s">
        <v>150</v>
      </c>
      <c r="H424" s="5" t="s">
        <v>209</v>
      </c>
    </row>
    <row r="425" spans="1:8" x14ac:dyDescent="0.3">
      <c r="A425" s="9"/>
      <c r="B425" s="16" t="s">
        <v>90</v>
      </c>
      <c r="C425" s="11">
        <v>0</v>
      </c>
      <c r="D425" s="6">
        <v>0</v>
      </c>
      <c r="E425" s="7"/>
      <c r="F425" s="6">
        <v>42.195</v>
      </c>
      <c r="G425" s="6" t="s">
        <v>150</v>
      </c>
      <c r="H425" s="5" t="s">
        <v>209</v>
      </c>
    </row>
    <row r="426" spans="1:8" x14ac:dyDescent="0.3">
      <c r="A426" s="9"/>
      <c r="B426" s="16" t="s">
        <v>222</v>
      </c>
      <c r="C426" s="11">
        <v>0</v>
      </c>
      <c r="D426" s="6">
        <v>0</v>
      </c>
      <c r="E426" s="7"/>
      <c r="F426" s="6">
        <v>42.195</v>
      </c>
      <c r="G426" s="6" t="s">
        <v>150</v>
      </c>
      <c r="H426" s="5" t="s">
        <v>209</v>
      </c>
    </row>
    <row r="427" spans="1:8" x14ac:dyDescent="0.3">
      <c r="A427" s="9"/>
      <c r="B427" s="16" t="s">
        <v>223</v>
      </c>
      <c r="C427" s="11">
        <v>0</v>
      </c>
      <c r="D427" s="6">
        <v>0</v>
      </c>
      <c r="E427" s="7"/>
      <c r="F427" s="6">
        <v>21.1</v>
      </c>
      <c r="G427" s="6" t="s">
        <v>150</v>
      </c>
      <c r="H427" s="5" t="s">
        <v>209</v>
      </c>
    </row>
    <row r="428" spans="1:8" x14ac:dyDescent="0.3">
      <c r="A428" s="9"/>
      <c r="B428" s="16" t="s">
        <v>224</v>
      </c>
      <c r="C428" s="11">
        <v>0</v>
      </c>
      <c r="D428" s="6">
        <v>0</v>
      </c>
      <c r="E428" s="7"/>
      <c r="F428" s="6">
        <v>21.1</v>
      </c>
      <c r="G428" s="6" t="s">
        <v>150</v>
      </c>
      <c r="H428" s="5" t="s">
        <v>209</v>
      </c>
    </row>
    <row r="429" spans="1:8" x14ac:dyDescent="0.3">
      <c r="A429" s="9"/>
      <c r="B429" s="16" t="s">
        <v>110</v>
      </c>
      <c r="C429" s="11">
        <v>0</v>
      </c>
      <c r="D429" s="6">
        <v>0</v>
      </c>
      <c r="E429" s="7"/>
      <c r="F429" s="6">
        <v>21.1</v>
      </c>
      <c r="G429" s="6" t="s">
        <v>150</v>
      </c>
      <c r="H429" s="5" t="s">
        <v>209</v>
      </c>
    </row>
    <row r="430" spans="1:8" x14ac:dyDescent="0.3">
      <c r="A430" s="9"/>
      <c r="B430" s="16" t="s">
        <v>35</v>
      </c>
      <c r="C430" s="11">
        <v>0</v>
      </c>
      <c r="D430" s="6">
        <v>0</v>
      </c>
      <c r="E430" s="7"/>
      <c r="F430" s="6">
        <v>21.1</v>
      </c>
      <c r="G430" s="6" t="s">
        <v>150</v>
      </c>
      <c r="H430" s="5" t="s">
        <v>209</v>
      </c>
    </row>
    <row r="431" spans="1:8" x14ac:dyDescent="0.3">
      <c r="A431" s="9"/>
      <c r="B431" s="16" t="s">
        <v>42</v>
      </c>
      <c r="C431" s="11">
        <v>0</v>
      </c>
      <c r="D431" s="6">
        <v>0</v>
      </c>
      <c r="E431" s="7"/>
      <c r="F431" s="6">
        <v>42.195</v>
      </c>
      <c r="G431" s="6" t="s">
        <v>150</v>
      </c>
      <c r="H431" s="5" t="s">
        <v>209</v>
      </c>
    </row>
    <row r="432" spans="1:8" x14ac:dyDescent="0.3">
      <c r="A432" s="9"/>
      <c r="B432" s="16" t="s">
        <v>94</v>
      </c>
      <c r="C432" s="11">
        <v>0</v>
      </c>
      <c r="D432" s="6">
        <v>0</v>
      </c>
      <c r="E432" s="7"/>
      <c r="F432" s="6">
        <v>21.1</v>
      </c>
      <c r="G432" s="6" t="s">
        <v>150</v>
      </c>
      <c r="H432" s="5" t="s">
        <v>209</v>
      </c>
    </row>
    <row r="433" spans="1:8" x14ac:dyDescent="0.3">
      <c r="A433" s="9"/>
      <c r="B433" s="16" t="s">
        <v>225</v>
      </c>
      <c r="C433" s="11">
        <v>0</v>
      </c>
      <c r="D433" s="6">
        <v>0</v>
      </c>
      <c r="E433" s="7"/>
      <c r="F433" s="6">
        <v>21.1</v>
      </c>
      <c r="G433" s="6" t="s">
        <v>150</v>
      </c>
      <c r="H433" s="5" t="s">
        <v>209</v>
      </c>
    </row>
    <row r="434" spans="1:8" x14ac:dyDescent="0.3">
      <c r="A434" s="9"/>
      <c r="B434" s="16" t="s">
        <v>99</v>
      </c>
      <c r="C434" s="11">
        <v>0</v>
      </c>
      <c r="D434" s="6">
        <v>0</v>
      </c>
      <c r="E434" s="7"/>
      <c r="F434" s="6">
        <v>21.1</v>
      </c>
      <c r="G434" s="6" t="s">
        <v>150</v>
      </c>
      <c r="H434" s="5" t="s">
        <v>209</v>
      </c>
    </row>
    <row r="435" spans="1:8" x14ac:dyDescent="0.3">
      <c r="A435" s="33"/>
      <c r="B435" s="34" t="s">
        <v>73</v>
      </c>
      <c r="C435" s="11">
        <v>0</v>
      </c>
      <c r="D435" s="6">
        <v>0</v>
      </c>
      <c r="E435" s="7"/>
      <c r="F435" s="6">
        <v>21.1</v>
      </c>
      <c r="G435" s="6" t="s">
        <v>150</v>
      </c>
      <c r="H435" s="5" t="s">
        <v>209</v>
      </c>
    </row>
    <row r="436" spans="1:8" x14ac:dyDescent="0.3">
      <c r="A436" s="9"/>
      <c r="B436" s="16" t="s">
        <v>89</v>
      </c>
      <c r="C436" s="11">
        <v>0</v>
      </c>
      <c r="D436" s="6">
        <v>0</v>
      </c>
      <c r="E436" s="7"/>
      <c r="F436" s="6">
        <v>21.1</v>
      </c>
      <c r="G436" s="6" t="s">
        <v>150</v>
      </c>
      <c r="H436" s="5" t="s">
        <v>209</v>
      </c>
    </row>
    <row r="437" spans="1:8" x14ac:dyDescent="0.3">
      <c r="A437" s="9"/>
      <c r="B437" s="16" t="s">
        <v>49</v>
      </c>
      <c r="C437" s="11">
        <v>0</v>
      </c>
      <c r="D437" s="6">
        <v>0</v>
      </c>
      <c r="E437" s="7"/>
      <c r="F437" s="6">
        <v>21.1</v>
      </c>
      <c r="G437" s="6" t="s">
        <v>150</v>
      </c>
      <c r="H437" s="5" t="s">
        <v>209</v>
      </c>
    </row>
    <row r="438" spans="1:8" x14ac:dyDescent="0.3">
      <c r="A438" s="9"/>
      <c r="B438" s="16" t="s">
        <v>118</v>
      </c>
      <c r="C438" s="11">
        <v>0</v>
      </c>
      <c r="D438" s="6">
        <v>0</v>
      </c>
      <c r="E438" s="7"/>
      <c r="F438" s="6">
        <v>21.1</v>
      </c>
      <c r="G438" s="6" t="s">
        <v>150</v>
      </c>
      <c r="H438" s="5" t="s">
        <v>209</v>
      </c>
    </row>
    <row r="439" spans="1:8" x14ac:dyDescent="0.3">
      <c r="A439" s="9"/>
      <c r="B439" s="16" t="s">
        <v>227</v>
      </c>
      <c r="C439" s="11">
        <v>0</v>
      </c>
      <c r="D439" s="6">
        <v>0</v>
      </c>
      <c r="E439" s="7"/>
      <c r="F439" s="6">
        <v>21.1</v>
      </c>
      <c r="G439" s="6" t="s">
        <v>150</v>
      </c>
      <c r="H439" s="5" t="s">
        <v>209</v>
      </c>
    </row>
    <row r="440" spans="1:8" x14ac:dyDescent="0.3">
      <c r="A440" s="9"/>
      <c r="B440" s="16" t="s">
        <v>108</v>
      </c>
      <c r="C440" s="11">
        <v>0</v>
      </c>
      <c r="D440" s="6">
        <v>0</v>
      </c>
      <c r="E440" s="7"/>
      <c r="F440" s="6">
        <v>21.1</v>
      </c>
      <c r="G440" s="6" t="s">
        <v>150</v>
      </c>
      <c r="H440" s="5" t="s">
        <v>209</v>
      </c>
    </row>
    <row r="441" spans="1:8" x14ac:dyDescent="0.3">
      <c r="A441" s="9"/>
      <c r="B441" s="16" t="s">
        <v>226</v>
      </c>
      <c r="C441" s="11">
        <v>0</v>
      </c>
      <c r="D441" s="6">
        <v>0</v>
      </c>
      <c r="E441" s="7"/>
      <c r="F441" s="6">
        <v>21.1</v>
      </c>
      <c r="G441" s="6" t="s">
        <v>150</v>
      </c>
      <c r="H441" s="5" t="s">
        <v>209</v>
      </c>
    </row>
    <row r="442" spans="1:8" x14ac:dyDescent="0.3">
      <c r="A442" s="9"/>
      <c r="B442" s="16" t="s">
        <v>105</v>
      </c>
      <c r="C442" s="11">
        <v>0</v>
      </c>
      <c r="D442" s="6">
        <v>0</v>
      </c>
      <c r="E442" s="7"/>
      <c r="F442" s="6">
        <v>21.1</v>
      </c>
      <c r="G442" s="6" t="s">
        <v>150</v>
      </c>
      <c r="H442" s="5" t="s">
        <v>209</v>
      </c>
    </row>
    <row r="443" spans="1:8" x14ac:dyDescent="0.3">
      <c r="A443" s="9">
        <v>21</v>
      </c>
      <c r="B443" s="16" t="s">
        <v>216</v>
      </c>
      <c r="C443" s="11">
        <v>2.6898148148148147E-2</v>
      </c>
      <c r="D443" s="6">
        <f>$C$446/C443*1000*E443</f>
        <v>1038.6402753872635</v>
      </c>
      <c r="E443" s="7">
        <v>0.9</v>
      </c>
      <c r="F443" s="6">
        <v>10</v>
      </c>
      <c r="G443" s="6" t="s">
        <v>150</v>
      </c>
      <c r="H443" s="5" t="s">
        <v>212</v>
      </c>
    </row>
    <row r="444" spans="1:8" x14ac:dyDescent="0.3">
      <c r="A444" s="9">
        <v>42</v>
      </c>
      <c r="B444" s="16" t="s">
        <v>82</v>
      </c>
      <c r="C444" s="11">
        <v>2.8067129629629626E-2</v>
      </c>
      <c r="D444" s="6">
        <f t="shared" ref="D444:D451" si="0">$C$446/C444*1000*E444</f>
        <v>995.38144329896909</v>
      </c>
      <c r="E444" s="7">
        <v>0.9</v>
      </c>
      <c r="F444" s="6">
        <v>10</v>
      </c>
      <c r="G444" s="6" t="s">
        <v>150</v>
      </c>
      <c r="H444" s="5" t="s">
        <v>212</v>
      </c>
    </row>
    <row r="445" spans="1:8" x14ac:dyDescent="0.3">
      <c r="A445" s="9">
        <v>117</v>
      </c>
      <c r="B445" s="16" t="s">
        <v>62</v>
      </c>
      <c r="C445" s="11">
        <v>3.078703703703704E-2</v>
      </c>
      <c r="D445" s="6">
        <f t="shared" si="0"/>
        <v>907.44360902255619</v>
      </c>
      <c r="E445" s="7">
        <v>0.9</v>
      </c>
      <c r="F445" s="6">
        <v>10</v>
      </c>
      <c r="G445" s="6" t="s">
        <v>150</v>
      </c>
      <c r="H445" s="5" t="s">
        <v>212</v>
      </c>
    </row>
    <row r="446" spans="1:8" x14ac:dyDescent="0.3">
      <c r="A446" s="9">
        <v>125</v>
      </c>
      <c r="B446" s="16">
        <v>0.1</v>
      </c>
      <c r="C446" s="11">
        <v>3.1041666666666665E-2</v>
      </c>
      <c r="D446" s="6">
        <f t="shared" si="0"/>
        <v>900</v>
      </c>
      <c r="E446" s="7">
        <v>0.9</v>
      </c>
      <c r="F446" s="6">
        <v>10</v>
      </c>
      <c r="G446" s="6" t="s">
        <v>150</v>
      </c>
      <c r="H446" s="5" t="s">
        <v>212</v>
      </c>
    </row>
    <row r="447" spans="1:8" x14ac:dyDescent="0.3">
      <c r="A447" s="9">
        <v>179</v>
      </c>
      <c r="B447" s="16" t="s">
        <v>33</v>
      </c>
      <c r="C447" s="11">
        <v>3.2256944444444442E-2</v>
      </c>
      <c r="D447" s="6">
        <f t="shared" si="0"/>
        <v>866.09257265877284</v>
      </c>
      <c r="E447" s="7">
        <v>0.9</v>
      </c>
      <c r="F447" s="6">
        <v>10</v>
      </c>
      <c r="G447" s="6" t="s">
        <v>150</v>
      </c>
      <c r="H447" s="5" t="s">
        <v>212</v>
      </c>
    </row>
    <row r="448" spans="1:8" x14ac:dyDescent="0.3">
      <c r="A448" s="9">
        <v>228</v>
      </c>
      <c r="B448" s="16" t="s">
        <v>217</v>
      </c>
      <c r="C448" s="11">
        <v>3.3298611111111112E-2</v>
      </c>
      <c r="D448" s="6">
        <f t="shared" si="0"/>
        <v>838.99895724713235</v>
      </c>
      <c r="E448" s="7">
        <v>0.9</v>
      </c>
      <c r="F448" s="6">
        <v>10</v>
      </c>
      <c r="G448" s="6" t="s">
        <v>150</v>
      </c>
      <c r="H448" s="5" t="s">
        <v>212</v>
      </c>
    </row>
    <row r="449" spans="1:8" x14ac:dyDescent="0.3">
      <c r="A449" s="9">
        <v>229</v>
      </c>
      <c r="B449" s="16" t="s">
        <v>218</v>
      </c>
      <c r="C449" s="11">
        <v>3.3298611111111112E-2</v>
      </c>
      <c r="D449" s="6">
        <f t="shared" si="0"/>
        <v>838.99895724713235</v>
      </c>
      <c r="E449" s="7">
        <v>0.9</v>
      </c>
      <c r="F449" s="6">
        <v>10</v>
      </c>
      <c r="G449" s="6" t="s">
        <v>150</v>
      </c>
      <c r="H449" s="5" t="s">
        <v>212</v>
      </c>
    </row>
    <row r="450" spans="1:8" x14ac:dyDescent="0.3">
      <c r="A450" s="9">
        <v>618</v>
      </c>
      <c r="B450" s="16" t="s">
        <v>219</v>
      </c>
      <c r="C450" s="11">
        <v>4.0023148148148148E-2</v>
      </c>
      <c r="D450" s="6">
        <f t="shared" si="0"/>
        <v>698.03354540196642</v>
      </c>
      <c r="E450" s="7">
        <v>0.9</v>
      </c>
      <c r="F450" s="6">
        <v>10</v>
      </c>
      <c r="G450" s="6" t="s">
        <v>150</v>
      </c>
      <c r="H450" s="5" t="s">
        <v>212</v>
      </c>
    </row>
    <row r="451" spans="1:8" x14ac:dyDescent="0.3">
      <c r="A451" s="9">
        <v>694</v>
      </c>
      <c r="B451" s="16" t="s">
        <v>220</v>
      </c>
      <c r="C451" s="11">
        <v>4.1145833333333333E-2</v>
      </c>
      <c r="D451" s="6">
        <f t="shared" si="0"/>
        <v>678.98734177215192</v>
      </c>
      <c r="E451" s="7">
        <v>0.9</v>
      </c>
      <c r="F451" s="6">
        <v>10</v>
      </c>
      <c r="G451" s="6" t="s">
        <v>150</v>
      </c>
      <c r="H451" s="5" t="s">
        <v>212</v>
      </c>
    </row>
    <row r="452" spans="1:8" x14ac:dyDescent="0.3">
      <c r="A452" s="9">
        <v>14</v>
      </c>
      <c r="B452" s="16" t="s">
        <v>21</v>
      </c>
      <c r="C452" s="11">
        <v>3.363425925925926E-2</v>
      </c>
      <c r="D452" s="6">
        <f>$C$455/Tableau1[[#This Row],[Temps]]*1000*E452</f>
        <v>1087.3709566414316</v>
      </c>
      <c r="E452" s="7">
        <v>0.9</v>
      </c>
      <c r="F452" s="6">
        <v>12</v>
      </c>
      <c r="G452" s="6" t="s">
        <v>150</v>
      </c>
      <c r="H452" s="5" t="s">
        <v>211</v>
      </c>
    </row>
    <row r="453" spans="1:8" x14ac:dyDescent="0.3">
      <c r="A453" s="9">
        <v>28</v>
      </c>
      <c r="B453" s="16" t="s">
        <v>221</v>
      </c>
      <c r="C453" s="11">
        <v>3.622685185185185E-2</v>
      </c>
      <c r="D453" s="6">
        <f>$C$455/Tableau1[[#This Row],[Temps]]*1000*E453</f>
        <v>1009.5527156549523</v>
      </c>
      <c r="E453" s="7">
        <v>0.9</v>
      </c>
      <c r="F453" s="6">
        <v>12</v>
      </c>
      <c r="G453" s="6" t="s">
        <v>150</v>
      </c>
      <c r="H453" s="5" t="s">
        <v>211</v>
      </c>
    </row>
    <row r="454" spans="1:8" x14ac:dyDescent="0.3">
      <c r="A454" s="9">
        <v>81</v>
      </c>
      <c r="B454" s="16" t="s">
        <v>45</v>
      </c>
      <c r="C454" s="11">
        <v>4.0543981481481479E-2</v>
      </c>
      <c r="D454" s="6">
        <f>$C$455/Tableau1[[#This Row],[Temps]]*1000*E454</f>
        <v>902.05538110191276</v>
      </c>
      <c r="E454" s="7">
        <v>0.9</v>
      </c>
      <c r="F454" s="6">
        <v>12</v>
      </c>
      <c r="G454" s="6" t="s">
        <v>150</v>
      </c>
      <c r="H454" s="5" t="s">
        <v>211</v>
      </c>
    </row>
    <row r="455" spans="1:8" x14ac:dyDescent="0.3">
      <c r="A455" s="9">
        <v>83</v>
      </c>
      <c r="B455" s="16">
        <v>0.1</v>
      </c>
      <c r="C455" s="11">
        <v>4.0636574074074075E-2</v>
      </c>
      <c r="D455" s="6">
        <f>$C$455/Tableau1[[#This Row],[Temps]]*1000*E455</f>
        <v>900</v>
      </c>
      <c r="E455" s="7">
        <v>0.9</v>
      </c>
      <c r="F455" s="6">
        <v>12</v>
      </c>
      <c r="G455" s="6" t="s">
        <v>150</v>
      </c>
      <c r="H455" s="5" t="s">
        <v>211</v>
      </c>
    </row>
    <row r="456" spans="1:8" x14ac:dyDescent="0.3">
      <c r="A456" s="9">
        <v>358</v>
      </c>
      <c r="B456" s="16" t="s">
        <v>219</v>
      </c>
      <c r="C456" s="11">
        <v>4.9803240740740738E-2</v>
      </c>
      <c r="D456" s="6">
        <f>$C$455/Tableau1[[#This Row],[Temps]]*1000*E456</f>
        <v>734.34812921217758</v>
      </c>
      <c r="E456" s="7">
        <v>0.9</v>
      </c>
      <c r="F456" s="6">
        <v>12</v>
      </c>
      <c r="G456" s="6" t="s">
        <v>150</v>
      </c>
      <c r="H456" s="5" t="s">
        <v>211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Classement</vt:lpstr>
      <vt:lpstr>TCD</vt:lpstr>
      <vt:lpstr>Feuil1</vt:lpstr>
      <vt:lpstr>Distance</vt:lpstr>
      <vt:lpstr>Résultats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Pétré</dc:creator>
  <cp:lastModifiedBy>Robin Pétré</cp:lastModifiedBy>
  <dcterms:created xsi:type="dcterms:W3CDTF">2019-03-04T19:38:14Z</dcterms:created>
  <dcterms:modified xsi:type="dcterms:W3CDTF">2019-04-01T22:20:21Z</dcterms:modified>
</cp:coreProperties>
</file>