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etre\Documents\Triathlon\RCBT\IM RCBT\"/>
    </mc:Choice>
  </mc:AlternateContent>
  <xr:revisionPtr revIDLastSave="0" documentId="8_{886C59AF-6667-48DB-8367-7055FF8D75C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M tts perfs" sheetId="4" r:id="rId1"/>
    <sheet name="Moyenne" sheetId="8" r:id="rId2"/>
    <sheet name="Où" sheetId="9" r:id="rId3"/>
    <sheet name="Quand" sheetId="10" r:id="rId4"/>
    <sheet name="Label" sheetId="11" r:id="rId5"/>
    <sheet name="Catégorie" sheetId="13" r:id="rId6"/>
    <sheet name="Qui" sheetId="12" r:id="rId7"/>
    <sheet name="calcul" sheetId="14" r:id="rId8"/>
  </sheets>
  <definedNames>
    <definedName name="_xlnm._FilterDatabase" localSheetId="0" hidden="1">'IM tts perfs'!$A$1:$L$120</definedName>
    <definedName name="_xlnm.Print_Area" localSheetId="0">'IM tts perfs'!$A$1:$L$151</definedName>
  </definedNames>
  <calcPr calcId="191029"/>
  <pivotCaches>
    <pivotCache cacheId="5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7" i="4" l="1"/>
  <c r="K247" i="4"/>
  <c r="L247" i="4" s="1"/>
  <c r="A243" i="4"/>
  <c r="K243" i="4"/>
  <c r="L243" i="4" s="1"/>
  <c r="A123" i="4"/>
  <c r="K123" i="4"/>
  <c r="L123" i="4" s="1"/>
  <c r="A261" i="4"/>
  <c r="K261" i="4"/>
  <c r="L261" i="4" s="1"/>
  <c r="C28" i="10"/>
  <c r="A220" i="4"/>
  <c r="K220" i="4"/>
  <c r="L220" i="4" s="1"/>
  <c r="A255" i="4"/>
  <c r="K255" i="4"/>
  <c r="L255" i="4" s="1"/>
  <c r="A137" i="4"/>
  <c r="K137" i="4"/>
  <c r="L137" i="4" s="1"/>
  <c r="A55" i="4"/>
  <c r="K55" i="4"/>
  <c r="L55" i="4" s="1"/>
  <c r="A24" i="4"/>
  <c r="K24" i="4"/>
  <c r="L24" i="4" s="1"/>
  <c r="A18" i="4"/>
  <c r="K18" i="4"/>
  <c r="L18" i="4" s="1"/>
  <c r="A254" i="4"/>
  <c r="K254" i="4"/>
  <c r="L254" i="4" s="1"/>
  <c r="A240" i="4"/>
  <c r="K240" i="4"/>
  <c r="L240" i="4" s="1"/>
  <c r="A236" i="4"/>
  <c r="K236" i="4"/>
  <c r="L236" i="4" s="1"/>
  <c r="A223" i="4"/>
  <c r="K223" i="4"/>
  <c r="L223" i="4" s="1"/>
  <c r="A163" i="4"/>
  <c r="K163" i="4"/>
  <c r="L163" i="4" s="1"/>
  <c r="A111" i="4"/>
  <c r="K111" i="4"/>
  <c r="L111" i="4" s="1"/>
  <c r="K35" i="4"/>
  <c r="L35" i="4" s="1"/>
  <c r="C27" i="10"/>
  <c r="A72" i="4"/>
  <c r="K72" i="4"/>
  <c r="L72" i="4" s="1"/>
  <c r="A9" i="4"/>
  <c r="K9" i="4"/>
  <c r="L9" i="4" s="1"/>
  <c r="A176" i="4"/>
  <c r="K176" i="4"/>
  <c r="L176" i="4" s="1"/>
  <c r="A168" i="4"/>
  <c r="K168" i="4"/>
  <c r="L168" i="4" s="1"/>
  <c r="A155" i="4"/>
  <c r="K155" i="4"/>
  <c r="L155" i="4" s="1"/>
  <c r="A192" i="4"/>
  <c r="K192" i="4"/>
  <c r="L192" i="4" s="1"/>
  <c r="A121" i="4"/>
  <c r="K121" i="4"/>
  <c r="L121" i="4" s="1"/>
  <c r="A103" i="4"/>
  <c r="K103" i="4"/>
  <c r="L103" i="4" s="1"/>
  <c r="A4" i="4"/>
  <c r="K4" i="4"/>
  <c r="L4" i="4" s="1"/>
  <c r="A96" i="4" l="1"/>
  <c r="K96" i="4"/>
  <c r="L96" i="4" s="1"/>
  <c r="A280" i="4"/>
  <c r="K280" i="4"/>
  <c r="L280" i="4" s="1"/>
  <c r="A108" i="4"/>
  <c r="K108" i="4"/>
  <c r="L108" i="4" s="1"/>
  <c r="A56" i="4"/>
  <c r="K56" i="4"/>
  <c r="L56" i="4" s="1"/>
  <c r="A150" i="4"/>
  <c r="K150" i="4"/>
  <c r="L150" i="4" s="1"/>
  <c r="A6" i="4"/>
  <c r="K6" i="4"/>
  <c r="L6" i="4" s="1"/>
  <c r="A267" i="4"/>
  <c r="K267" i="4"/>
  <c r="L267" i="4" s="1"/>
  <c r="A200" i="4"/>
  <c r="K200" i="4"/>
  <c r="L200" i="4" s="1"/>
  <c r="C26" i="10"/>
  <c r="A84" i="4"/>
  <c r="K84" i="4"/>
  <c r="L84" i="4" s="1"/>
  <c r="A119" i="4"/>
  <c r="K119" i="4"/>
  <c r="L119" i="4" s="1"/>
  <c r="A186" i="4"/>
  <c r="K186" i="4"/>
  <c r="L186" i="4" s="1"/>
  <c r="A244" i="4"/>
  <c r="K244" i="4"/>
  <c r="L244" i="4" s="1"/>
  <c r="A281" i="4"/>
  <c r="K281" i="4"/>
  <c r="L281" i="4" s="1"/>
  <c r="A282" i="4"/>
  <c r="K282" i="4"/>
  <c r="L282" i="4" s="1"/>
  <c r="A25" i="4"/>
  <c r="K25" i="4"/>
  <c r="L25" i="4" s="1"/>
  <c r="A94" i="4"/>
  <c r="K94" i="4"/>
  <c r="L94" i="4" s="1"/>
  <c r="A265" i="4"/>
  <c r="K265" i="4"/>
  <c r="L265" i="4" s="1"/>
  <c r="A146" i="4"/>
  <c r="K146" i="4"/>
  <c r="L146" i="4" s="1"/>
  <c r="A58" i="4"/>
  <c r="K58" i="4"/>
  <c r="L58" i="4" s="1"/>
  <c r="A114" i="4"/>
  <c r="K114" i="4"/>
  <c r="L114" i="4" s="1"/>
  <c r="A133" i="4"/>
  <c r="K133" i="4"/>
  <c r="L133" i="4" s="1"/>
  <c r="A149" i="4"/>
  <c r="K149" i="4"/>
  <c r="L149" i="4" s="1"/>
  <c r="A264" i="4"/>
  <c r="K264" i="4"/>
  <c r="L264" i="4" s="1"/>
  <c r="A212" i="4"/>
  <c r="K212" i="4"/>
  <c r="L212" i="4" s="1"/>
  <c r="A98" i="4"/>
  <c r="K98" i="4"/>
  <c r="L98" i="4" s="1"/>
  <c r="A196" i="4"/>
  <c r="K196" i="4"/>
  <c r="L196" i="4" s="1"/>
  <c r="A159" i="4"/>
  <c r="K159" i="4"/>
  <c r="L159" i="4" s="1"/>
  <c r="A156" i="4"/>
  <c r="K156" i="4"/>
  <c r="L156" i="4" s="1"/>
  <c r="A78" i="4"/>
  <c r="K78" i="4"/>
  <c r="L78" i="4" s="1"/>
  <c r="A127" i="4"/>
  <c r="K127" i="4"/>
  <c r="L127" i="4" s="1"/>
  <c r="C25" i="10"/>
  <c r="A62" i="4"/>
  <c r="A167" i="4"/>
  <c r="A248" i="4"/>
  <c r="K62" i="4"/>
  <c r="L62" i="4" s="1"/>
  <c r="K167" i="4"/>
  <c r="L167" i="4" s="1"/>
  <c r="K248" i="4"/>
  <c r="L248" i="4" s="1"/>
  <c r="A41" i="4"/>
  <c r="K41" i="4"/>
  <c r="L41" i="4" s="1"/>
  <c r="A10" i="4"/>
  <c r="K10" i="4"/>
  <c r="L10" i="4" s="1"/>
  <c r="A12" i="4"/>
  <c r="K12" i="4"/>
  <c r="L12" i="4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A189" i="4"/>
  <c r="K189" i="4"/>
  <c r="L189" i="4" s="1"/>
  <c r="A112" i="4"/>
  <c r="K112" i="4"/>
  <c r="L112" i="4" s="1"/>
  <c r="A231" i="4"/>
  <c r="K231" i="4"/>
  <c r="L231" i="4" s="1"/>
  <c r="A7" i="4"/>
  <c r="K7" i="4"/>
  <c r="L7" i="4" s="1"/>
  <c r="A57" i="4"/>
  <c r="K57" i="4"/>
  <c r="L57" i="4" s="1"/>
  <c r="A181" i="4"/>
  <c r="K181" i="4"/>
  <c r="L181" i="4" s="1"/>
  <c r="C24" i="10"/>
  <c r="K318" i="4"/>
  <c r="L318" i="4" s="1"/>
  <c r="K317" i="4"/>
  <c r="L317" i="4" s="1"/>
  <c r="K316" i="4"/>
  <c r="L316" i="4" s="1"/>
  <c r="K315" i="4"/>
  <c r="L315" i="4" s="1"/>
  <c r="K313" i="4"/>
  <c r="L313" i="4" s="1"/>
  <c r="K312" i="4"/>
  <c r="L312" i="4" s="1"/>
  <c r="K311" i="4"/>
  <c r="L311" i="4" s="1"/>
  <c r="K309" i="4"/>
  <c r="L309" i="4" s="1"/>
  <c r="K308" i="4"/>
  <c r="L308" i="4" s="1"/>
  <c r="K307" i="4"/>
  <c r="L307" i="4" s="1"/>
  <c r="K306" i="4"/>
  <c r="L306" i="4" s="1"/>
  <c r="K305" i="4"/>
  <c r="L305" i="4" s="1"/>
  <c r="K304" i="4"/>
  <c r="L304" i="4" s="1"/>
  <c r="K303" i="4"/>
  <c r="L303" i="4" s="1"/>
  <c r="K302" i="4"/>
  <c r="L302" i="4" s="1"/>
  <c r="K301" i="4"/>
  <c r="L301" i="4" s="1"/>
  <c r="K300" i="4"/>
  <c r="L300" i="4" s="1"/>
  <c r="K299" i="4"/>
  <c r="L299" i="4" s="1"/>
  <c r="K297" i="4"/>
  <c r="L297" i="4" s="1"/>
  <c r="K296" i="4"/>
  <c r="L296" i="4" s="1"/>
  <c r="K295" i="4"/>
  <c r="L295" i="4" s="1"/>
  <c r="K294" i="4"/>
  <c r="L294" i="4" s="1"/>
  <c r="K293" i="4"/>
  <c r="L293" i="4" s="1"/>
  <c r="K291" i="4"/>
  <c r="K290" i="4"/>
  <c r="L290" i="4" s="1"/>
  <c r="K289" i="4"/>
  <c r="L289" i="4" s="1"/>
  <c r="K288" i="4"/>
  <c r="L288" i="4" s="1"/>
  <c r="K287" i="4"/>
  <c r="L287" i="4" s="1"/>
  <c r="K286" i="4"/>
  <c r="L286" i="4" s="1"/>
  <c r="K310" i="4"/>
  <c r="L310" i="4" s="1"/>
  <c r="A197" i="4"/>
  <c r="K197" i="4"/>
  <c r="L197" i="4" s="1"/>
  <c r="A187" i="4"/>
  <c r="K187" i="4"/>
  <c r="L187" i="4" s="1"/>
  <c r="A100" i="4"/>
  <c r="A139" i="4"/>
  <c r="A161" i="4"/>
  <c r="A172" i="4"/>
  <c r="A171" i="4"/>
  <c r="A173" i="4"/>
  <c r="A174" i="4"/>
  <c r="A188" i="4"/>
  <c r="A193" i="4"/>
  <c r="A195" i="4"/>
  <c r="A203" i="4"/>
  <c r="A213" i="4"/>
  <c r="A216" i="4"/>
  <c r="A217" i="4"/>
  <c r="A218" i="4"/>
  <c r="A222" i="4"/>
  <c r="A225" i="4"/>
  <c r="A226" i="4"/>
  <c r="A227" i="4"/>
  <c r="A228" i="4"/>
  <c r="A252" i="4"/>
  <c r="A253" i="4"/>
  <c r="K100" i="4"/>
  <c r="L100" i="4" s="1"/>
  <c r="K139" i="4"/>
  <c r="L139" i="4" s="1"/>
  <c r="K161" i="4"/>
  <c r="L161" i="4" s="1"/>
  <c r="K172" i="4"/>
  <c r="L172" i="4" s="1"/>
  <c r="K171" i="4"/>
  <c r="L171" i="4" s="1"/>
  <c r="K173" i="4"/>
  <c r="L173" i="4" s="1"/>
  <c r="K174" i="4"/>
  <c r="L174" i="4" s="1"/>
  <c r="K188" i="4"/>
  <c r="L188" i="4" s="1"/>
  <c r="K193" i="4"/>
  <c r="L193" i="4" s="1"/>
  <c r="K195" i="4"/>
  <c r="L195" i="4" s="1"/>
  <c r="K203" i="4"/>
  <c r="L203" i="4" s="1"/>
  <c r="K213" i="4"/>
  <c r="L213" i="4" s="1"/>
  <c r="K216" i="4"/>
  <c r="L216" i="4" s="1"/>
  <c r="K217" i="4"/>
  <c r="L217" i="4" s="1"/>
  <c r="K218" i="4"/>
  <c r="L218" i="4" s="1"/>
  <c r="K222" i="4"/>
  <c r="L222" i="4" s="1"/>
  <c r="K225" i="4"/>
  <c r="L225" i="4" s="1"/>
  <c r="K226" i="4"/>
  <c r="L226" i="4" s="1"/>
  <c r="K227" i="4"/>
  <c r="L227" i="4" s="1"/>
  <c r="K228" i="4"/>
  <c r="L228" i="4" s="1"/>
  <c r="K252" i="4"/>
  <c r="L252" i="4" s="1"/>
  <c r="K253" i="4"/>
  <c r="L253" i="4" s="1"/>
  <c r="D5" i="11"/>
  <c r="E5" i="11" s="1"/>
  <c r="C23" i="10"/>
  <c r="A2" i="4"/>
  <c r="A3" i="4"/>
  <c r="A5" i="4"/>
  <c r="A8" i="4"/>
  <c r="A11" i="4"/>
  <c r="A13" i="4"/>
  <c r="A14" i="4"/>
  <c r="A15" i="4"/>
  <c r="A16" i="4"/>
  <c r="A17" i="4"/>
  <c r="A19" i="4"/>
  <c r="A20" i="4"/>
  <c r="A21" i="4"/>
  <c r="A22" i="4"/>
  <c r="A23" i="4"/>
  <c r="A26" i="4"/>
  <c r="A27" i="4"/>
  <c r="A28" i="4"/>
  <c r="A29" i="4"/>
  <c r="A30" i="4"/>
  <c r="A31" i="4"/>
  <c r="A32" i="4"/>
  <c r="A33" i="4"/>
  <c r="A34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9" i="4"/>
  <c r="A60" i="4"/>
  <c r="A61" i="4"/>
  <c r="A63" i="4"/>
  <c r="A64" i="4"/>
  <c r="A65" i="4"/>
  <c r="A66" i="4"/>
  <c r="A67" i="4"/>
  <c r="A68" i="4"/>
  <c r="A69" i="4"/>
  <c r="A70" i="4"/>
  <c r="A71" i="4"/>
  <c r="A73" i="4"/>
  <c r="A74" i="4"/>
  <c r="A76" i="4"/>
  <c r="A75" i="4"/>
  <c r="A77" i="4"/>
  <c r="A79" i="4"/>
  <c r="A80" i="4"/>
  <c r="A81" i="4"/>
  <c r="A82" i="4"/>
  <c r="A83" i="4"/>
  <c r="A85" i="4"/>
  <c r="A86" i="4"/>
  <c r="A87" i="4"/>
  <c r="A88" i="4"/>
  <c r="A89" i="4"/>
  <c r="A90" i="4"/>
  <c r="A91" i="4"/>
  <c r="A92" i="4"/>
  <c r="A93" i="4"/>
  <c r="A95" i="4"/>
  <c r="A97" i="4"/>
  <c r="A99" i="4"/>
  <c r="A101" i="4"/>
  <c r="A102" i="4"/>
  <c r="A104" i="4"/>
  <c r="A105" i="4"/>
  <c r="A106" i="4"/>
  <c r="A107" i="4"/>
  <c r="A109" i="4"/>
  <c r="A110" i="4"/>
  <c r="A113" i="4"/>
  <c r="A115" i="4"/>
  <c r="A116" i="4"/>
  <c r="A117" i="4"/>
  <c r="A118" i="4"/>
  <c r="A120" i="4"/>
  <c r="A122" i="4"/>
  <c r="A124" i="4"/>
  <c r="A125" i="4"/>
  <c r="A126" i="4"/>
  <c r="A128" i="4"/>
  <c r="A129" i="4"/>
  <c r="A130" i="4"/>
  <c r="A131" i="4"/>
  <c r="A132" i="4"/>
  <c r="A134" i="4"/>
  <c r="A135" i="4"/>
  <c r="A136" i="4"/>
  <c r="A138" i="4"/>
  <c r="A140" i="4"/>
  <c r="A141" i="4"/>
  <c r="A142" i="4"/>
  <c r="A143" i="4"/>
  <c r="A144" i="4"/>
  <c r="A145" i="4"/>
  <c r="A147" i="4"/>
  <c r="A148" i="4"/>
  <c r="A151" i="4"/>
  <c r="A152" i="4"/>
  <c r="A153" i="4"/>
  <c r="A154" i="4"/>
  <c r="A157" i="4"/>
  <c r="A158" i="4"/>
  <c r="A160" i="4"/>
  <c r="A162" i="4"/>
  <c r="A164" i="4"/>
  <c r="A165" i="4"/>
  <c r="A166" i="4"/>
  <c r="A169" i="4"/>
  <c r="A170" i="4"/>
  <c r="A175" i="4"/>
  <c r="A177" i="4"/>
  <c r="A178" i="4"/>
  <c r="A179" i="4"/>
  <c r="A180" i="4"/>
  <c r="A182" i="4"/>
  <c r="A183" i="4"/>
  <c r="A184" i="4"/>
  <c r="A185" i="4"/>
  <c r="A190" i="4"/>
  <c r="A191" i="4"/>
  <c r="A194" i="4"/>
  <c r="A198" i="4"/>
  <c r="A199" i="4"/>
  <c r="A201" i="4"/>
  <c r="A202" i="4"/>
  <c r="A204" i="4"/>
  <c r="A205" i="4"/>
  <c r="A206" i="4"/>
  <c r="A207" i="4"/>
  <c r="A208" i="4"/>
  <c r="A209" i="4"/>
  <c r="A210" i="4"/>
  <c r="A211" i="4"/>
  <c r="A214" i="4"/>
  <c r="A215" i="4"/>
  <c r="A219" i="4"/>
  <c r="A221" i="4"/>
  <c r="A224" i="4"/>
  <c r="A229" i="4"/>
  <c r="A230" i="4"/>
  <c r="A232" i="4"/>
  <c r="A233" i="4"/>
  <c r="A234" i="4"/>
  <c r="A235" i="4"/>
  <c r="A237" i="4"/>
  <c r="A238" i="4"/>
  <c r="A239" i="4"/>
  <c r="A241" i="4"/>
  <c r="A242" i="4"/>
  <c r="A245" i="4"/>
  <c r="A246" i="4"/>
  <c r="A249" i="4"/>
  <c r="A250" i="4"/>
  <c r="A251" i="4"/>
  <c r="A256" i="4"/>
  <c r="A257" i="4"/>
  <c r="A258" i="4"/>
  <c r="A259" i="4"/>
  <c r="A260" i="4"/>
  <c r="A262" i="4"/>
  <c r="A263" i="4"/>
  <c r="A266" i="4"/>
  <c r="A268" i="4"/>
  <c r="A269" i="4"/>
  <c r="A270" i="4"/>
  <c r="A271" i="4"/>
  <c r="A272" i="4"/>
  <c r="A273" i="4"/>
  <c r="A274" i="4"/>
  <c r="A277" i="4"/>
  <c r="A275" i="4"/>
  <c r="A276" i="4"/>
  <c r="A278" i="4"/>
  <c r="A279" i="4"/>
  <c r="A283" i="4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K219" i="4"/>
  <c r="L219" i="4" s="1"/>
  <c r="K109" i="4"/>
  <c r="L109" i="4" s="1"/>
  <c r="K79" i="4"/>
  <c r="L79" i="4" s="1"/>
  <c r="K71" i="4"/>
  <c r="L71" i="4" s="1"/>
  <c r="K198" i="4"/>
  <c r="L198" i="4" s="1"/>
  <c r="K256" i="4"/>
  <c r="L256" i="4" s="1"/>
  <c r="K43" i="4"/>
  <c r="L43" i="4" s="1"/>
  <c r="K31" i="4"/>
  <c r="L31" i="4" s="1"/>
  <c r="K268" i="4"/>
  <c r="L268" i="4" s="1"/>
  <c r="K269" i="4"/>
  <c r="L269" i="4" s="1"/>
  <c r="K321" i="4"/>
  <c r="L321" i="4" s="1"/>
  <c r="K314" i="4"/>
  <c r="L314" i="4" s="1"/>
  <c r="K320" i="4"/>
  <c r="L320" i="4" s="1"/>
  <c r="K298" i="4"/>
  <c r="L298" i="4" s="1"/>
  <c r="K319" i="4"/>
  <c r="L319" i="4" s="1"/>
  <c r="K292" i="4"/>
  <c r="L292" i="4" s="1"/>
  <c r="K63" i="4"/>
  <c r="L63" i="4" s="1"/>
  <c r="K271" i="4"/>
  <c r="L271" i="4" s="1"/>
  <c r="K275" i="4"/>
  <c r="L275" i="4" s="1"/>
  <c r="K277" i="4"/>
  <c r="L277" i="4" s="1"/>
  <c r="K276" i="4"/>
  <c r="L276" i="4" s="1"/>
  <c r="K65" i="4"/>
  <c r="L65" i="4" s="1"/>
  <c r="K272" i="4"/>
  <c r="L272" i="4" s="1"/>
  <c r="K165" i="4"/>
  <c r="L165" i="4" s="1"/>
  <c r="K160" i="4"/>
  <c r="L160" i="4" s="1"/>
  <c r="K130" i="4"/>
  <c r="L130" i="4" s="1"/>
  <c r="K263" i="4"/>
  <c r="L263" i="4" s="1"/>
  <c r="K86" i="4"/>
  <c r="L86" i="4" s="1"/>
  <c r="K83" i="4"/>
  <c r="L83" i="4" s="1"/>
  <c r="K239" i="4"/>
  <c r="L239" i="4" s="1"/>
  <c r="K29" i="4"/>
  <c r="L29" i="4" s="1"/>
  <c r="K102" i="4"/>
  <c r="L102" i="4" s="1"/>
  <c r="K246" i="4"/>
  <c r="L246" i="4" s="1"/>
  <c r="K60" i="4"/>
  <c r="L60" i="4" s="1"/>
  <c r="K33" i="4"/>
  <c r="L33" i="4" s="1"/>
  <c r="K258" i="4"/>
  <c r="L258" i="4" s="1"/>
  <c r="K68" i="4"/>
  <c r="L68" i="4" s="1"/>
  <c r="K45" i="4"/>
  <c r="L45" i="4" s="1"/>
  <c r="K48" i="4"/>
  <c r="L48" i="4" s="1"/>
  <c r="K40" i="4"/>
  <c r="L40" i="4" s="1"/>
  <c r="K59" i="4"/>
  <c r="L59" i="4" s="1"/>
  <c r="K179" i="4"/>
  <c r="L179" i="4" s="1"/>
  <c r="K136" i="4"/>
  <c r="L136" i="4" s="1"/>
  <c r="K266" i="4"/>
  <c r="L266" i="4" s="1"/>
  <c r="K170" i="4"/>
  <c r="L170" i="4" s="1"/>
  <c r="K116" i="4"/>
  <c r="L116" i="4" s="1"/>
  <c r="K61" i="4"/>
  <c r="L61" i="4" s="1"/>
  <c r="K14" i="4"/>
  <c r="L14" i="4" s="1"/>
  <c r="K259" i="4"/>
  <c r="L259" i="4" s="1"/>
  <c r="K129" i="4"/>
  <c r="L129" i="4" s="1"/>
  <c r="K215" i="4"/>
  <c r="L215" i="4" s="1"/>
  <c r="K145" i="4"/>
  <c r="L145" i="4" s="1"/>
  <c r="K257" i="4"/>
  <c r="L257" i="4" s="1"/>
  <c r="K207" i="4"/>
  <c r="L207" i="4" s="1"/>
  <c r="K154" i="4"/>
  <c r="L154" i="4" s="1"/>
  <c r="K85" i="4"/>
  <c r="L85" i="4" s="1"/>
  <c r="K214" i="4"/>
  <c r="L214" i="4" s="1"/>
  <c r="K209" i="4"/>
  <c r="L209" i="4" s="1"/>
  <c r="K134" i="4"/>
  <c r="L134" i="4" s="1"/>
  <c r="K19" i="4"/>
  <c r="L19" i="4" s="1"/>
  <c r="K92" i="4"/>
  <c r="L92" i="4" s="1"/>
  <c r="K49" i="4"/>
  <c r="L49" i="4" s="1"/>
  <c r="K131" i="4"/>
  <c r="L131" i="4" s="1"/>
  <c r="K135" i="4"/>
  <c r="L135" i="4" s="1"/>
  <c r="K162" i="4"/>
  <c r="L162" i="4" s="1"/>
  <c r="K21" i="4"/>
  <c r="L21" i="4" s="1"/>
  <c r="K205" i="4"/>
  <c r="L205" i="4" s="1"/>
  <c r="K90" i="4"/>
  <c r="L90" i="4" s="1"/>
  <c r="B11" i="9"/>
  <c r="C11" i="9"/>
  <c r="B12" i="9"/>
  <c r="C12" i="9"/>
  <c r="B13" i="9"/>
  <c r="C13" i="9"/>
  <c r="B14" i="9"/>
  <c r="C14" i="9"/>
  <c r="B15" i="9"/>
  <c r="C15" i="9"/>
  <c r="C11" i="12"/>
  <c r="C12" i="12"/>
  <c r="C13" i="12"/>
  <c r="C14" i="12"/>
  <c r="C15" i="12"/>
  <c r="B11" i="12"/>
  <c r="B12" i="12"/>
  <c r="B13" i="12"/>
  <c r="B14" i="12"/>
  <c r="B15" i="12"/>
  <c r="B7" i="12"/>
  <c r="C7" i="12"/>
  <c r="B8" i="12"/>
  <c r="C8" i="12"/>
  <c r="B9" i="12"/>
  <c r="C9" i="12"/>
  <c r="B10" i="12"/>
  <c r="C10" i="12"/>
  <c r="C6" i="12"/>
  <c r="B6" i="12"/>
  <c r="B7" i="9"/>
  <c r="C7" i="9"/>
  <c r="B8" i="9"/>
  <c r="C8" i="9"/>
  <c r="B9" i="9"/>
  <c r="C9" i="9"/>
  <c r="B10" i="9"/>
  <c r="C10" i="9"/>
  <c r="C6" i="9"/>
  <c r="B6" i="9"/>
  <c r="K278" i="4"/>
  <c r="L278" i="4" s="1"/>
  <c r="D4" i="13"/>
  <c r="E4" i="13" s="1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3" i="13"/>
  <c r="E3" i="13" s="1"/>
  <c r="B7" i="8"/>
  <c r="E7" i="8" s="1"/>
  <c r="B6" i="8"/>
  <c r="E6" i="8" s="1"/>
  <c r="B5" i="8"/>
  <c r="E5" i="8" s="1"/>
  <c r="D4" i="11"/>
  <c r="E4" i="11" s="1"/>
  <c r="D3" i="11"/>
  <c r="E3" i="11" s="1"/>
  <c r="K232" i="4"/>
  <c r="L232" i="4" s="1"/>
  <c r="B4" i="8"/>
  <c r="K241" i="4"/>
  <c r="L241" i="4" s="1"/>
  <c r="K158" i="4"/>
  <c r="L158" i="4" s="1"/>
  <c r="K73" i="4"/>
  <c r="L73" i="4" s="1"/>
  <c r="K101" i="4"/>
  <c r="L101" i="4" s="1"/>
  <c r="K182" i="4"/>
  <c r="L182" i="4" s="1"/>
  <c r="K208" i="4"/>
  <c r="L208" i="4" s="1"/>
  <c r="K251" i="4"/>
  <c r="L251" i="4" s="1"/>
  <c r="K262" i="4"/>
  <c r="L262" i="4" s="1"/>
  <c r="K175" i="4"/>
  <c r="K274" i="4"/>
  <c r="L274" i="4" s="1"/>
  <c r="K206" i="4"/>
  <c r="K44" i="4"/>
  <c r="L44" i="4" s="1"/>
  <c r="K106" i="4"/>
  <c r="L106" i="4" s="1"/>
  <c r="K201" i="4"/>
  <c r="L201" i="4" s="1"/>
  <c r="K82" i="4"/>
  <c r="L82" i="4" s="1"/>
  <c r="K104" i="4"/>
  <c r="L104" i="4" s="1"/>
  <c r="K70" i="4"/>
  <c r="L70" i="4" s="1"/>
  <c r="K51" i="4"/>
  <c r="L51" i="4" s="1"/>
  <c r="K54" i="4"/>
  <c r="L54" i="4" s="1"/>
  <c r="K250" i="4"/>
  <c r="L250" i="4" s="1"/>
  <c r="K117" i="4"/>
  <c r="L117" i="4" s="1"/>
  <c r="K126" i="4"/>
  <c r="L126" i="4" s="1"/>
  <c r="K91" i="4"/>
  <c r="L91" i="4" s="1"/>
  <c r="K67" i="4"/>
  <c r="L67" i="4" s="1"/>
  <c r="K233" i="4"/>
  <c r="L233" i="4" s="1"/>
  <c r="K191" i="4"/>
  <c r="L191" i="4" s="1"/>
  <c r="K178" i="4"/>
  <c r="L178" i="4" s="1"/>
  <c r="K113" i="4"/>
  <c r="L113" i="4" s="1"/>
  <c r="K105" i="4"/>
  <c r="L105" i="4" s="1"/>
  <c r="K66" i="4"/>
  <c r="L66" i="4" s="1"/>
  <c r="K221" i="4"/>
  <c r="L221" i="4" s="1"/>
  <c r="K183" i="4"/>
  <c r="L183" i="4" s="1"/>
  <c r="K177" i="4"/>
  <c r="L177" i="4" s="1"/>
  <c r="K99" i="4"/>
  <c r="L99" i="4" s="1"/>
  <c r="K47" i="4"/>
  <c r="L47" i="4" s="1"/>
  <c r="K42" i="4"/>
  <c r="L42" i="4" s="1"/>
  <c r="K34" i="4"/>
  <c r="L34" i="4" s="1"/>
  <c r="K28" i="4"/>
  <c r="L28" i="4" s="1"/>
  <c r="K30" i="4"/>
  <c r="L30" i="4" s="1"/>
  <c r="K46" i="4"/>
  <c r="L46" i="4" s="1"/>
  <c r="K87" i="4"/>
  <c r="L87" i="4" s="1"/>
  <c r="K249" i="4"/>
  <c r="L249" i="4" s="1"/>
  <c r="K76" i="4"/>
  <c r="L76" i="4" s="1"/>
  <c r="K50" i="4"/>
  <c r="L50" i="4" s="1"/>
  <c r="K270" i="4"/>
  <c r="L270" i="4" s="1"/>
  <c r="K16" i="4"/>
  <c r="L16" i="4" s="1"/>
  <c r="K224" i="4"/>
  <c r="L224" i="4" s="1"/>
  <c r="K169" i="4"/>
  <c r="L169" i="4" s="1"/>
  <c r="K194" i="4"/>
  <c r="L194" i="4" s="1"/>
  <c r="K122" i="4"/>
  <c r="L122" i="4" s="1"/>
  <c r="K147" i="4"/>
  <c r="L147" i="4" s="1"/>
  <c r="K80" i="4"/>
  <c r="L80" i="4" s="1"/>
  <c r="K202" i="4"/>
  <c r="L202" i="4" s="1"/>
  <c r="K157" i="4"/>
  <c r="L157" i="4" s="1"/>
  <c r="K143" i="4"/>
  <c r="L143" i="4" s="1"/>
  <c r="K140" i="4"/>
  <c r="L140" i="4" s="1"/>
  <c r="K234" i="4"/>
  <c r="L234" i="4" s="1"/>
  <c r="K230" i="4"/>
  <c r="L230" i="4" s="1"/>
  <c r="K89" i="4"/>
  <c r="L89" i="4" s="1"/>
  <c r="K141" i="4"/>
  <c r="L141" i="4" s="1"/>
  <c r="K27" i="4"/>
  <c r="L27" i="4" s="1"/>
  <c r="K142" i="4"/>
  <c r="L142" i="4" s="1"/>
  <c r="K120" i="4"/>
  <c r="L120" i="4" s="1"/>
  <c r="K242" i="4"/>
  <c r="L242" i="4" s="1"/>
  <c r="K64" i="4"/>
  <c r="L64" i="4" s="1"/>
  <c r="K23" i="4"/>
  <c r="L23" i="4" s="1"/>
  <c r="K13" i="4"/>
  <c r="L13" i="4" s="1"/>
  <c r="K3" i="4"/>
  <c r="L3" i="4" s="1"/>
  <c r="K5" i="4"/>
  <c r="L5" i="4" s="1"/>
  <c r="K138" i="4"/>
  <c r="L138" i="4" s="1"/>
  <c r="K2" i="4"/>
  <c r="L2" i="4" s="1"/>
  <c r="K8" i="4"/>
  <c r="L8" i="4" s="1"/>
  <c r="K11" i="4"/>
  <c r="L11" i="4" s="1"/>
  <c r="K15" i="4"/>
  <c r="L15" i="4" s="1"/>
  <c r="K17" i="4"/>
  <c r="L17" i="4" s="1"/>
  <c r="K20" i="4"/>
  <c r="L20" i="4" s="1"/>
  <c r="K22" i="4"/>
  <c r="L22" i="4" s="1"/>
  <c r="K26" i="4"/>
  <c r="L26" i="4" s="1"/>
  <c r="K32" i="4"/>
  <c r="L32" i="4" s="1"/>
  <c r="K36" i="4"/>
  <c r="L36" i="4" s="1"/>
  <c r="K37" i="4"/>
  <c r="L37" i="4" s="1"/>
  <c r="K38" i="4"/>
  <c r="L38" i="4" s="1"/>
  <c r="K39" i="4"/>
  <c r="L39" i="4" s="1"/>
  <c r="K52" i="4"/>
  <c r="L52" i="4" s="1"/>
  <c r="K53" i="4"/>
  <c r="L53" i="4" s="1"/>
  <c r="K69" i="4"/>
  <c r="L69" i="4" s="1"/>
  <c r="K74" i="4"/>
  <c r="L74" i="4" s="1"/>
  <c r="K75" i="4"/>
  <c r="L75" i="4" s="1"/>
  <c r="K77" i="4"/>
  <c r="L77" i="4" s="1"/>
  <c r="K81" i="4"/>
  <c r="L81" i="4" s="1"/>
  <c r="K88" i="4"/>
  <c r="L88" i="4" s="1"/>
  <c r="K93" i="4"/>
  <c r="L93" i="4" s="1"/>
  <c r="K95" i="4"/>
  <c r="L95" i="4" s="1"/>
  <c r="K97" i="4"/>
  <c r="L97" i="4" s="1"/>
  <c r="K107" i="4"/>
  <c r="L107" i="4" s="1"/>
  <c r="K110" i="4"/>
  <c r="L110" i="4" s="1"/>
  <c r="K115" i="4"/>
  <c r="L115" i="4" s="1"/>
  <c r="K118" i="4"/>
  <c r="L118" i="4" s="1"/>
  <c r="K124" i="4"/>
  <c r="L124" i="4" s="1"/>
  <c r="K125" i="4"/>
  <c r="L125" i="4" s="1"/>
  <c r="K128" i="4"/>
  <c r="L128" i="4" s="1"/>
  <c r="K132" i="4"/>
  <c r="L132" i="4" s="1"/>
  <c r="K144" i="4"/>
  <c r="L144" i="4" s="1"/>
  <c r="K148" i="4"/>
  <c r="L148" i="4" s="1"/>
  <c r="K151" i="4"/>
  <c r="L151" i="4" s="1"/>
  <c r="K152" i="4"/>
  <c r="L152" i="4" s="1"/>
  <c r="K153" i="4"/>
  <c r="L153" i="4" s="1"/>
  <c r="K164" i="4"/>
  <c r="L164" i="4" s="1"/>
  <c r="K166" i="4"/>
  <c r="L166" i="4" s="1"/>
  <c r="K180" i="4"/>
  <c r="L180" i="4" s="1"/>
  <c r="K184" i="4"/>
  <c r="L184" i="4" s="1"/>
  <c r="K185" i="4"/>
  <c r="L185" i="4" s="1"/>
  <c r="K190" i="4"/>
  <c r="L190" i="4" s="1"/>
  <c r="K199" i="4"/>
  <c r="L199" i="4" s="1"/>
  <c r="K204" i="4"/>
  <c r="L204" i="4" s="1"/>
  <c r="K210" i="4"/>
  <c r="L210" i="4" s="1"/>
  <c r="K211" i="4"/>
  <c r="L211" i="4" s="1"/>
  <c r="K229" i="4"/>
  <c r="L229" i="4" s="1"/>
  <c r="K235" i="4"/>
  <c r="L235" i="4" s="1"/>
  <c r="K237" i="4"/>
  <c r="L237" i="4" s="1"/>
  <c r="K238" i="4"/>
  <c r="L238" i="4" s="1"/>
  <c r="K245" i="4"/>
  <c r="L245" i="4" s="1"/>
  <c r="K260" i="4"/>
  <c r="L260" i="4" s="1"/>
  <c r="K273" i="4"/>
  <c r="L273" i="4" s="1"/>
  <c r="K279" i="4"/>
  <c r="L279" i="4" s="1"/>
  <c r="K283" i="4"/>
  <c r="L283" i="4" s="1"/>
  <c r="D28" i="10" l="1"/>
  <c r="E28" i="10"/>
  <c r="D27" i="10"/>
  <c r="E27" i="10"/>
  <c r="E26" i="10"/>
  <c r="D26" i="10"/>
  <c r="D25" i="10"/>
  <c r="E25" i="10"/>
  <c r="D16" i="10"/>
  <c r="D11" i="9"/>
  <c r="D9" i="9"/>
  <c r="D17" i="10"/>
  <c r="D24" i="10"/>
  <c r="E24" i="10"/>
  <c r="D11" i="10"/>
  <c r="D4" i="10"/>
  <c r="D11" i="12"/>
  <c r="D14" i="12"/>
  <c r="D10" i="9"/>
  <c r="D8" i="12"/>
  <c r="D7" i="9"/>
  <c r="D14" i="9"/>
  <c r="D19" i="10"/>
  <c r="D7" i="10"/>
  <c r="D8" i="9"/>
  <c r="D7" i="12"/>
  <c r="D15" i="9"/>
  <c r="D18" i="10"/>
  <c r="D6" i="10"/>
  <c r="D5" i="10"/>
  <c r="D23" i="10"/>
  <c r="D15" i="10"/>
  <c r="D13" i="9"/>
  <c r="D14" i="10"/>
  <c r="D6" i="12"/>
  <c r="D13" i="10"/>
  <c r="D10" i="12"/>
  <c r="D12" i="9"/>
  <c r="D12" i="10"/>
  <c r="D6" i="9"/>
  <c r="D15" i="12"/>
  <c r="D9" i="12"/>
  <c r="D22" i="10"/>
  <c r="D10" i="10"/>
  <c r="D13" i="12"/>
  <c r="D21" i="10"/>
  <c r="D9" i="10"/>
  <c r="D12" i="12"/>
  <c r="D20" i="10"/>
  <c r="D8" i="10"/>
  <c r="C5" i="8"/>
  <c r="B8" i="8"/>
  <c r="L291" i="4"/>
  <c r="B9" i="8" s="1"/>
  <c r="C6" i="8"/>
  <c r="E5" i="10"/>
  <c r="E6" i="11"/>
  <c r="C7" i="8"/>
  <c r="E20" i="10"/>
  <c r="E9" i="10"/>
  <c r="E7" i="10"/>
  <c r="E19" i="10"/>
  <c r="E6" i="10"/>
  <c r="E18" i="10"/>
  <c r="E4" i="10"/>
  <c r="E22" i="10"/>
  <c r="E23" i="10"/>
  <c r="E15" i="10"/>
  <c r="E13" i="10"/>
  <c r="E11" i="10"/>
  <c r="E8" i="10"/>
  <c r="E16" i="10"/>
  <c r="E17" i="10"/>
  <c r="E21" i="10"/>
  <c r="E12" i="10"/>
  <c r="E14" i="10"/>
  <c r="E10" i="10"/>
  <c r="D6" i="11"/>
</calcChain>
</file>

<file path=xl/sharedStrings.xml><?xml version="1.0" encoding="utf-8"?>
<sst xmlns="http://schemas.openxmlformats.org/spreadsheetml/2006/main" count="1926" uniqueCount="397">
  <si>
    <t>Matthys Rudy</t>
  </si>
  <si>
    <t>Klagenfurt</t>
  </si>
  <si>
    <t>Van Bael J. Michel</t>
  </si>
  <si>
    <t>Schelkens Philippe</t>
  </si>
  <si>
    <t>Cappiau Stéphane</t>
  </si>
  <si>
    <t>Boland Martin</t>
  </si>
  <si>
    <t>Lejeune Laurent</t>
  </si>
  <si>
    <t>Huyghebaert Eric</t>
  </si>
  <si>
    <t>Williquet Fabrice</t>
  </si>
  <si>
    <t>Roth</t>
  </si>
  <si>
    <t>Bonneels Dominique</t>
  </si>
  <si>
    <t>Sion</t>
  </si>
  <si>
    <t>Vleeshouwer Stéphane</t>
  </si>
  <si>
    <t>Bousmanne Marc</t>
  </si>
  <si>
    <t>Stellian Jean-Louis</t>
  </si>
  <si>
    <t>Gérardmer</t>
  </si>
  <si>
    <t>Mc Geary Geoffrey</t>
  </si>
  <si>
    <t>Lebeault Frank</t>
  </si>
  <si>
    <t>Philippe Jérôme</t>
  </si>
  <si>
    <t>Haest Michaël</t>
  </si>
  <si>
    <t>Frankfurt</t>
  </si>
  <si>
    <t>Almedina Miguel</t>
  </si>
  <si>
    <t>Pirnay James</t>
  </si>
  <si>
    <t>Zürich</t>
  </si>
  <si>
    <t>Embrun</t>
  </si>
  <si>
    <t>#</t>
  </si>
  <si>
    <t>temps</t>
  </si>
  <si>
    <t>nom</t>
  </si>
  <si>
    <t>lieu</t>
  </si>
  <si>
    <t>année</t>
  </si>
  <si>
    <t>Lanzarote</t>
  </si>
  <si>
    <t>Paquet Jean-Christophe</t>
  </si>
  <si>
    <t>Nice</t>
  </si>
  <si>
    <t>Wiame Jacques</t>
  </si>
  <si>
    <t>swim</t>
  </si>
  <si>
    <t>bike</t>
  </si>
  <si>
    <t>run</t>
  </si>
  <si>
    <t>Vanhandenhoven Pascal</t>
  </si>
  <si>
    <t>Charlet Cédric</t>
  </si>
  <si>
    <t>Almere</t>
  </si>
  <si>
    <t>Crefcoeur Philippe</t>
  </si>
  <si>
    <t>Colson Philippe</t>
  </si>
  <si>
    <t>Teichmann Xavier</t>
  </si>
  <si>
    <t>De Doncker Wim</t>
  </si>
  <si>
    <t>Alfatli Aymeric</t>
  </si>
  <si>
    <t>de Bilderling Fabian</t>
  </si>
  <si>
    <t>Wuyts Frederic</t>
  </si>
  <si>
    <t>Evrard Marc</t>
  </si>
  <si>
    <t>Hélin Loïc</t>
  </si>
  <si>
    <t>Köln</t>
  </si>
  <si>
    <t>Minarini Fabrizio</t>
  </si>
  <si>
    <t>Martin Arnaud</t>
  </si>
  <si>
    <t>Meurisse Yves</t>
  </si>
  <si>
    <t>Ballez Igor</t>
  </si>
  <si>
    <t>Michaux Bernard</t>
  </si>
  <si>
    <t>Gultekin Emre</t>
  </si>
  <si>
    <t>Joseph Bernard</t>
  </si>
  <si>
    <t>Lambert Benoît</t>
  </si>
  <si>
    <t>Larciel Stéphane</t>
  </si>
  <si>
    <t>Wautier David</t>
  </si>
  <si>
    <t>Avenati Catherine</t>
  </si>
  <si>
    <t>Norseman</t>
  </si>
  <si>
    <t>Bolton</t>
  </si>
  <si>
    <t>Course</t>
  </si>
  <si>
    <t>Challenge Roth</t>
  </si>
  <si>
    <t>Ironman Canada</t>
  </si>
  <si>
    <t>Ironman Germany</t>
  </si>
  <si>
    <t>Stichting Holland triathlon</t>
  </si>
  <si>
    <t>Ironman World Championship</t>
  </si>
  <si>
    <t>Cologne 226</t>
  </si>
  <si>
    <t>Ironman UK</t>
  </si>
  <si>
    <t>Ironman Austria</t>
  </si>
  <si>
    <t>Ironman Arizona</t>
  </si>
  <si>
    <t>Ironman Switzerland</t>
  </si>
  <si>
    <t>Penticton</t>
  </si>
  <si>
    <t>Tempe</t>
  </si>
  <si>
    <t>Ironman Europe</t>
  </si>
  <si>
    <t>Ironman France</t>
  </si>
  <si>
    <t>Embrunman</t>
  </si>
  <si>
    <t>Iron du Valais</t>
  </si>
  <si>
    <t>Ironman South Africa</t>
  </si>
  <si>
    <t>Port Elisabeth</t>
  </si>
  <si>
    <t>Elbaman</t>
  </si>
  <si>
    <t>Ile d'Elbe</t>
  </si>
  <si>
    <t>Kona - Hawaii</t>
  </si>
  <si>
    <t>Ironman Lanzarote Canarias</t>
  </si>
  <si>
    <t>Peltzer Aymeric</t>
  </si>
  <si>
    <t>Edfjord/Gausta</t>
  </si>
  <si>
    <t>Lahlou Hicham</t>
  </si>
  <si>
    <t>Clement Thibault</t>
  </si>
  <si>
    <t>Calle Sébastien</t>
  </si>
  <si>
    <t>Houyoux Nicolas</t>
  </si>
  <si>
    <t>Challenge Barcelona</t>
  </si>
  <si>
    <t>Boyer Frederic</t>
  </si>
  <si>
    <t>Meinguet Dorian</t>
  </si>
  <si>
    <t>Compere Thomas</t>
  </si>
  <si>
    <t>Qamar Dimitri</t>
  </si>
  <si>
    <t>Goffart Valery</t>
  </si>
  <si>
    <t>Vuye Thierry</t>
  </si>
  <si>
    <t>Piret Aristomenis</t>
  </si>
  <si>
    <t>Total</t>
  </si>
  <si>
    <t>Lair Olivier</t>
  </si>
  <si>
    <t>Servais Thomas</t>
  </si>
  <si>
    <t>Lechat Louis</t>
  </si>
  <si>
    <t>Pedrini Matteo</t>
  </si>
  <si>
    <t>Nerinckx Bertrand</t>
  </si>
  <si>
    <t>Ironman Zurich</t>
  </si>
  <si>
    <t>Willems Jean-Philippe</t>
  </si>
  <si>
    <t>Goetghebuer Caroline</t>
  </si>
  <si>
    <t>Van Dongen Edouard</t>
  </si>
  <si>
    <t>Warnier Marc</t>
  </si>
  <si>
    <t>Delmelle Patrick</t>
  </si>
  <si>
    <t>Lauwers Aurélien</t>
  </si>
  <si>
    <t>Belman</t>
  </si>
  <si>
    <t>Robertville</t>
  </si>
  <si>
    <t>Ironman Malaysia</t>
  </si>
  <si>
    <t>Langkawi</t>
  </si>
  <si>
    <t>Marinet Thierry</t>
  </si>
  <si>
    <t>temps sans transitions</t>
  </si>
  <si>
    <t>temps transitions</t>
  </si>
  <si>
    <t>Ironman Mexico</t>
  </si>
  <si>
    <t>Cozumel</t>
  </si>
  <si>
    <t>H40</t>
  </si>
  <si>
    <t>Van Damme Nicolas</t>
  </si>
  <si>
    <t>Ernst Xavier</t>
  </si>
  <si>
    <t>Frennet Philippe</t>
  </si>
  <si>
    <t>Fioretti Giorgio</t>
  </si>
  <si>
    <t>Ironman Vichy</t>
  </si>
  <si>
    <t>Vichy</t>
  </si>
  <si>
    <t>H24</t>
  </si>
  <si>
    <t>Swim</t>
  </si>
  <si>
    <t>Bike</t>
  </si>
  <si>
    <t>Run</t>
  </si>
  <si>
    <t>Transitions</t>
  </si>
  <si>
    <t>Où?</t>
  </si>
  <si>
    <t>Quand?</t>
  </si>
  <si>
    <t>Qui?</t>
  </si>
  <si>
    <t>Ironman</t>
  </si>
  <si>
    <t>Challenge</t>
  </si>
  <si>
    <t>Moyenne/an depuis 2001</t>
  </si>
  <si>
    <t>Label</t>
  </si>
  <si>
    <t>H50</t>
  </si>
  <si>
    <t>H60</t>
  </si>
  <si>
    <t>Catégorie</t>
  </si>
  <si>
    <t>Ironman Moyen</t>
  </si>
  <si>
    <t>Sans transitions</t>
  </si>
  <si>
    <t>Vitesse moyenne</t>
  </si>
  <si>
    <t>Temps</t>
  </si>
  <si>
    <t>Allure</t>
  </si>
  <si>
    <t>min/100m</t>
  </si>
  <si>
    <t>min/km</t>
  </si>
  <si>
    <t>km/h</t>
  </si>
  <si>
    <t>Nombre de lieu</t>
  </si>
  <si>
    <t>Nombre de nom</t>
  </si>
  <si>
    <t>Top 10</t>
  </si>
  <si>
    <t>Delépine Simon</t>
  </si>
  <si>
    <t>Ironman European Championship</t>
  </si>
  <si>
    <t>Petteau Adrien</t>
  </si>
  <si>
    <t>Seha Matthieu</t>
  </si>
  <si>
    <t>Dela Valle Nacho</t>
  </si>
  <si>
    <t>Vandenhouweele Pascal</t>
  </si>
  <si>
    <t>Wilmart Xavier</t>
  </si>
  <si>
    <t>Forrest Didier</t>
  </si>
  <si>
    <t>Selliti Edouard</t>
  </si>
  <si>
    <t>Massart Xavier</t>
  </si>
  <si>
    <t>Challenge Wanaka</t>
  </si>
  <si>
    <t>Wanaka</t>
  </si>
  <si>
    <t>Autres</t>
  </si>
  <si>
    <t>Portugal Federico</t>
  </si>
  <si>
    <t>Chtriman</t>
  </si>
  <si>
    <t>Gravelines</t>
  </si>
  <si>
    <t>Di Mascio Dennis</t>
  </si>
  <si>
    <t>Rasson Nicolas</t>
  </si>
  <si>
    <t>Patris Xavier</t>
  </si>
  <si>
    <t>Lameir Christian</t>
  </si>
  <si>
    <t>Maastricht</t>
  </si>
  <si>
    <t>Ironman Maastricht Limburg</t>
  </si>
  <si>
    <t>Bouillet Louis</t>
  </si>
  <si>
    <t>Ghomraoui Bilal</t>
  </si>
  <si>
    <t>Pétré Maxime</t>
  </si>
  <si>
    <t>Fastrez Maxime</t>
  </si>
  <si>
    <t>Scatliffe Danitza</t>
  </si>
  <si>
    <t>Van Dongen Alexandre</t>
  </si>
  <si>
    <t>Vanaubel Nathalie</t>
  </si>
  <si>
    <t>Janssens de Bisthoven Damien</t>
  </si>
  <si>
    <t>Calella</t>
  </si>
  <si>
    <t>Ironman Barcelona</t>
  </si>
  <si>
    <t>Van Muysewinkel Cédric</t>
  </si>
  <si>
    <t>Stricker Pascal</t>
  </si>
  <si>
    <t>Guinez Martinez Vladimir</t>
  </si>
  <si>
    <t>Angellier Philippe</t>
  </si>
  <si>
    <t>Ironman Copenhagen</t>
  </si>
  <si>
    <t>Copenhagen</t>
  </si>
  <si>
    <t>Dans Robin</t>
  </si>
  <si>
    <t>Lombaert Mathieu</t>
  </si>
  <si>
    <t>Karkan Alexandre</t>
  </si>
  <si>
    <t>Ironman Italy</t>
  </si>
  <si>
    <t>Cervia</t>
  </si>
  <si>
    <t>Verstraeten Joachim</t>
  </si>
  <si>
    <t>Alpsman</t>
  </si>
  <si>
    <t>Annecy</t>
  </si>
  <si>
    <t>Uyttendaele Mathieu</t>
  </si>
  <si>
    <t>Parcours</t>
  </si>
  <si>
    <t>Tee-Shirt noir</t>
  </si>
  <si>
    <t>Lake Finisher</t>
  </si>
  <si>
    <t>Top Finisher</t>
  </si>
  <si>
    <t>Haulait Sandra</t>
  </si>
  <si>
    <t>Canicule: 3,8-152-30</t>
  </si>
  <si>
    <t>Marcenac Julien</t>
  </si>
  <si>
    <t>Robin Florent</t>
  </si>
  <si>
    <t>Cocq Céline</t>
  </si>
  <si>
    <t>Blondel Emmanuel</t>
  </si>
  <si>
    <t>Parcours raccourci</t>
  </si>
  <si>
    <t>Frisoli Simona</t>
  </si>
  <si>
    <t>Denoel Nicolas</t>
  </si>
  <si>
    <t>Overtus Matthieu</t>
  </si>
  <si>
    <t>Philippe Olivier</t>
  </si>
  <si>
    <t>Nisot Pierre</t>
  </si>
  <si>
    <t>Patricio Daniel</t>
  </si>
  <si>
    <t>Ironlakes</t>
  </si>
  <si>
    <t>Eau d'Heure</t>
  </si>
  <si>
    <t>Abou Taha Mohamad</t>
  </si>
  <si>
    <t>IronPhil</t>
  </si>
  <si>
    <t>Labar Tanguy</t>
  </si>
  <si>
    <t>Antoine Simon</t>
  </si>
  <si>
    <t>Pétré Robin</t>
  </si>
  <si>
    <t>Saffroy Thibaut</t>
  </si>
  <si>
    <t>Huberland François</t>
  </si>
  <si>
    <t>Kolataj Michal</t>
  </si>
  <si>
    <t>Sanders Benjamin</t>
  </si>
  <si>
    <t>Leroy François-Xavier</t>
  </si>
  <si>
    <t>Lewuillon Marine</t>
  </si>
  <si>
    <t>Gaete Del Rio Nicolas</t>
  </si>
  <si>
    <t>Vinas Jérôme</t>
  </si>
  <si>
    <t>Bruxelles</t>
  </si>
  <si>
    <t>ouvert à la circulation</t>
  </si>
  <si>
    <t>Huberland Thierry</t>
  </si>
  <si>
    <t>Étiquettes de lignes</t>
  </si>
  <si>
    <t>(vide)</t>
  </si>
  <si>
    <t>Total général</t>
  </si>
  <si>
    <t>Lebrun Ivan</t>
  </si>
  <si>
    <t>Ironman Vitoria</t>
  </si>
  <si>
    <t>Vitoria-Gasteiz</t>
  </si>
  <si>
    <t>Bike-Run: 0-182-42</t>
  </si>
  <si>
    <t>M30-34</t>
  </si>
  <si>
    <t>M25-29</t>
  </si>
  <si>
    <t>F40-44</t>
  </si>
  <si>
    <t>Causteur Gill</t>
  </si>
  <si>
    <t>M45-49</t>
  </si>
  <si>
    <t>M60-64</t>
  </si>
  <si>
    <t>De Hertogh Jean-François</t>
  </si>
  <si>
    <t>M35-39</t>
  </si>
  <si>
    <t>Donck William</t>
  </si>
  <si>
    <t>F30-34</t>
  </si>
  <si>
    <t>M40-44</t>
  </si>
  <si>
    <t>De Halleux Morgane</t>
  </si>
  <si>
    <t>F25-29</t>
  </si>
  <si>
    <t>De Crombrugghe Antoine</t>
  </si>
  <si>
    <t>Heylbroeck Kevin</t>
  </si>
  <si>
    <t>Henrotin Pierre</t>
  </si>
  <si>
    <t>Donck Geoffroy</t>
  </si>
  <si>
    <t>M50-54</t>
  </si>
  <si>
    <t>Lambrechts Kate</t>
  </si>
  <si>
    <t>Baudry Mathieu</t>
  </si>
  <si>
    <t>M55-59</t>
  </si>
  <si>
    <t>Verhelst Nesle</t>
  </si>
  <si>
    <t>F45-49</t>
  </si>
  <si>
    <t>Yonnet Ludovic</t>
  </si>
  <si>
    <t>Barthelme Alexandre</t>
  </si>
  <si>
    <t>Ironman Mallorca</t>
  </si>
  <si>
    <t>Mallorca</t>
  </si>
  <si>
    <t>Hourtin</t>
  </si>
  <si>
    <t>Frenchman</t>
  </si>
  <si>
    <t>Année de naissance</t>
  </si>
  <si>
    <t>Navez Julie</t>
  </si>
  <si>
    <t>Cascais</t>
  </si>
  <si>
    <t>F35-39</t>
  </si>
  <si>
    <t>Du Brulle Arthur</t>
  </si>
  <si>
    <t>Ironman Portugal - Cascais</t>
  </si>
  <si>
    <t>Date de naissance</t>
  </si>
  <si>
    <t>Email</t>
  </si>
  <si>
    <t>mohamadaboutaha@gmail.com</t>
  </si>
  <si>
    <t>philippeangellier@hotmail.com</t>
  </si>
  <si>
    <t>antoine.sim12@gmail.com</t>
  </si>
  <si>
    <t xml:space="preserve">catherine.avenati@gmail.com </t>
  </si>
  <si>
    <t>igor.ballez@yahoo.fr</t>
  </si>
  <si>
    <t>antho_bil@hotmail.com</t>
  </si>
  <si>
    <t>emmanuel_blondel@hotmail.fr</t>
  </si>
  <si>
    <t>haristobald@icloud.com</t>
  </si>
  <si>
    <t>bouilletlouis@gmail.com</t>
  </si>
  <si>
    <t>boyerfredo@hotmail.com</t>
  </si>
  <si>
    <t>scalle@free.fr</t>
  </si>
  <si>
    <t>colson_philippe@hotmail.com</t>
  </si>
  <si>
    <t>tcompere@skynet.be</t>
  </si>
  <si>
    <t>phcrefcoeur@gmail.com</t>
  </si>
  <si>
    <t>robin.dans@hotmail.com</t>
  </si>
  <si>
    <t>fabian.debilderling@swing.be</t>
  </si>
  <si>
    <t>Nachodelvalle@gmail.com</t>
  </si>
  <si>
    <t>Simon.delepine@gmail.com</t>
  </si>
  <si>
    <t>pat.delmelle@hotmail.com</t>
  </si>
  <si>
    <t>denoeln@gmail.com</t>
  </si>
  <si>
    <t>dennis.dimascio@gmail.com</t>
  </si>
  <si>
    <t>xavierernst@gmail.com</t>
  </si>
  <si>
    <t>evrardm@skynet.be</t>
  </si>
  <si>
    <t>maxime.fastrez@gmail.com</t>
  </si>
  <si>
    <t>imgrgf@gmail.com</t>
  </si>
  <si>
    <t xml:space="preserve">didier.forrest@forrest.be </t>
  </si>
  <si>
    <t>pfrennet@gmail.com</t>
  </si>
  <si>
    <t>simona.frisoli@gmail.com</t>
  </si>
  <si>
    <t>n.gaetedelrio@outlook.com</t>
  </si>
  <si>
    <t>bilal.ghomraoui@gmail.com</t>
  </si>
  <si>
    <t>goffart@me.com</t>
  </si>
  <si>
    <t>guinez.v@hotmail.com</t>
  </si>
  <si>
    <t>jesuissandra@hotmail.com</t>
  </si>
  <si>
    <t xml:space="preserve">loic@buurtsportbrussel.be </t>
  </si>
  <si>
    <t>nicolashouyoux@hotmail.com</t>
  </si>
  <si>
    <t xml:space="preserve">francois.huberland@ulb.ac.be </t>
  </si>
  <si>
    <t>thierry@acadia.be</t>
  </si>
  <si>
    <t xml:space="preserve">eric.huyghebaert@gmail.com </t>
  </si>
  <si>
    <t xml:space="preserve"> </t>
  </si>
  <si>
    <t>01.01.87</t>
  </si>
  <si>
    <t xml:space="preserve">12-12_82 </t>
  </si>
  <si>
    <t>Categorie</t>
  </si>
  <si>
    <t>H30-34</t>
  </si>
  <si>
    <t>M18-24</t>
  </si>
  <si>
    <t>M65-69</t>
  </si>
  <si>
    <t>F18-24</t>
  </si>
  <si>
    <t>F50-54</t>
  </si>
  <si>
    <t>F55-59</t>
  </si>
  <si>
    <t>F60-64</t>
  </si>
  <si>
    <t>F65-69</t>
  </si>
  <si>
    <t>Wodon Martin</t>
  </si>
  <si>
    <t>wodonmartin@gmail.com</t>
  </si>
  <si>
    <t>Ludo.yonnet@gmail.com</t>
  </si>
  <si>
    <t>Spineux Nicolas</t>
  </si>
  <si>
    <t>nicolas@spineux.be</t>
  </si>
  <si>
    <t>Arslan Virginie</t>
  </si>
  <si>
    <t>virginie.arslan@gmail.com</t>
  </si>
  <si>
    <t>xray2u@hotmail.com</t>
  </si>
  <si>
    <t>Beuls Laura</t>
  </si>
  <si>
    <t>Ironman Hamburg</t>
  </si>
  <si>
    <t>Hamburg</t>
  </si>
  <si>
    <t>De Le Hoye Pierre-André</t>
  </si>
  <si>
    <t>laurabeuls@gmail.com</t>
  </si>
  <si>
    <t>padelehoye@gmail.com</t>
  </si>
  <si>
    <t>Giarra Fabian</t>
  </si>
  <si>
    <t>fabiangiarra@gmail.com</t>
  </si>
  <si>
    <t>Aurelien.lauwers85@gmail.com</t>
  </si>
  <si>
    <t>Tibsaf@wanadoo.fr</t>
  </si>
  <si>
    <t>De Schutter Olivier</t>
  </si>
  <si>
    <t>Ironman Gdynia</t>
  </si>
  <si>
    <t>Gdynia</t>
  </si>
  <si>
    <t>Lambert Agnès</t>
  </si>
  <si>
    <t>petremaxime@gmail.com</t>
  </si>
  <si>
    <t>Hayette Christophe</t>
  </si>
  <si>
    <t>Leponce Enguerran</t>
  </si>
  <si>
    <t>De Clerck Axel</t>
  </si>
  <si>
    <t>Rozzi Stéphane</t>
  </si>
  <si>
    <t>Montenair Anaïs</t>
  </si>
  <si>
    <t>Segers Charlotte</t>
  </si>
  <si>
    <t>axel.dc.g@gmail.com</t>
  </si>
  <si>
    <t>anais.montenair@gmail.com</t>
  </si>
  <si>
    <t>segers.charlotte@hotmail.com</t>
  </si>
  <si>
    <t>De Terwagne Nikita</t>
  </si>
  <si>
    <t>nikita.deterwangne@gmail.com</t>
  </si>
  <si>
    <t>tanguy.labar@hotmail.com</t>
  </si>
  <si>
    <t>patriciodan@ymail.com</t>
  </si>
  <si>
    <t>jmarcenac@hotmail.com</t>
  </si>
  <si>
    <t>geoffroy.donck@gmail.com</t>
  </si>
  <si>
    <t>Ironman Florida</t>
  </si>
  <si>
    <t>Panama City</t>
  </si>
  <si>
    <t>Ironman Western Australia</t>
  </si>
  <si>
    <t>Busselton</t>
  </si>
  <si>
    <t>Lac du Der</t>
  </si>
  <si>
    <t>Openlakes Champagne</t>
  </si>
  <si>
    <t>Godart Nicolas</t>
  </si>
  <si>
    <t>nicolasgodart@hotmail.com</t>
  </si>
  <si>
    <t>Fortuna Laurent</t>
  </si>
  <si>
    <t>laurentfortuna15@hotmail.com</t>
  </si>
  <si>
    <t>Strollo Sergio</t>
  </si>
  <si>
    <t>sergio.strollo@yahoo.com</t>
  </si>
  <si>
    <t>Challenge Almere</t>
  </si>
  <si>
    <t>Bayman</t>
  </si>
  <si>
    <t>Mont Saint Michel</t>
  </si>
  <si>
    <t>Lefief Anthony</t>
  </si>
  <si>
    <t>Lefief Anthony2</t>
  </si>
  <si>
    <t>Ralet Benoit</t>
  </si>
  <si>
    <t>De Streel Wauthier</t>
  </si>
  <si>
    <t>De Hasque Tanguy</t>
  </si>
  <si>
    <t>Marien Sylvain</t>
  </si>
  <si>
    <t>sylvain@marien.me</t>
  </si>
  <si>
    <t>olivier.philippe93@gmail.com</t>
  </si>
  <si>
    <t>wauthierds@hotmail.com</t>
  </si>
  <si>
    <t>tdh1337@gmail.com</t>
  </si>
  <si>
    <t>François Erwann</t>
  </si>
  <si>
    <t>Mlanao Frédéric</t>
  </si>
  <si>
    <t>Lemaire Gaëtan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</si>
</sst>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8"/>
      <name val="Cambria"/>
      <family val="2"/>
      <scheme val="major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0"/>
      <color theme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5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/>
    <xf numFmtId="21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21" fontId="6" fillId="0" borderId="0" xfId="0" applyNumberFormat="1" applyFont="1"/>
    <xf numFmtId="0" fontId="6" fillId="0" borderId="0" xfId="0" applyFont="1"/>
    <xf numFmtId="21" fontId="2" fillId="0" borderId="0" xfId="0" applyNumberFormat="1" applyFont="1"/>
    <xf numFmtId="164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0" fontId="7" fillId="0" borderId="0" xfId="2"/>
    <xf numFmtId="0" fontId="5" fillId="0" borderId="0" xfId="0" applyFont="1" applyAlignment="1">
      <alignment horizontal="center" vertical="center"/>
    </xf>
    <xf numFmtId="2" fontId="2" fillId="0" borderId="0" xfId="0" applyNumberFormat="1" applyFont="1"/>
    <xf numFmtId="0" fontId="0" fillId="0" borderId="0" xfId="0" pivotButton="1"/>
    <xf numFmtId="0" fontId="8" fillId="0" borderId="0" xfId="0" applyFont="1"/>
    <xf numFmtId="0" fontId="9" fillId="0" borderId="0" xfId="2" applyFont="1"/>
    <xf numFmtId="10" fontId="2" fillId="0" borderId="0" xfId="1" applyNumberFormat="1" applyFont="1" applyFill="1"/>
    <xf numFmtId="1" fontId="2" fillId="0" borderId="0" xfId="0" applyNumberFormat="1" applyFont="1"/>
    <xf numFmtId="165" fontId="0" fillId="0" borderId="0" xfId="0" applyNumberFormat="1" applyAlignment="1">
      <alignment horizontal="center" textRotation="90"/>
    </xf>
    <xf numFmtId="165" fontId="5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0" fontId="0" fillId="0" borderId="0" xfId="0" applyNumberFormat="1"/>
    <xf numFmtId="0" fontId="10" fillId="0" borderId="0" xfId="0" applyFont="1"/>
    <xf numFmtId="0" fontId="0" fillId="0" borderId="1" xfId="0" applyBorder="1"/>
    <xf numFmtId="21" fontId="10" fillId="0" borderId="0" xfId="0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1" fontId="11" fillId="0" borderId="0" xfId="0" applyNumberFormat="1" applyFont="1"/>
    <xf numFmtId="0" fontId="11" fillId="0" borderId="0" xfId="0" applyFont="1" applyAlignment="1">
      <alignment horizontal="left"/>
    </xf>
    <xf numFmtId="165" fontId="11" fillId="0" borderId="0" xfId="0" applyNumberFormat="1" applyFont="1"/>
    <xf numFmtId="0" fontId="14" fillId="3" borderId="11" xfId="0" applyFont="1" applyFill="1" applyBorder="1" applyAlignment="1">
      <alignment horizontal="center" textRotation="90"/>
    </xf>
    <xf numFmtId="0" fontId="14" fillId="3" borderId="12" xfId="0" applyFont="1" applyFill="1" applyBorder="1" applyAlignment="1">
      <alignment horizontal="center" textRotation="90"/>
    </xf>
    <xf numFmtId="165" fontId="14" fillId="3" borderId="12" xfId="0" applyNumberFormat="1" applyFont="1" applyFill="1" applyBorder="1" applyAlignment="1">
      <alignment horizontal="center" textRotation="90"/>
    </xf>
    <xf numFmtId="0" fontId="14" fillId="3" borderId="13" xfId="0" applyFont="1" applyFill="1" applyBorder="1" applyAlignment="1">
      <alignment horizontal="center" textRotation="90"/>
    </xf>
    <xf numFmtId="21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0" fillId="0" borderId="10" xfId="0" applyBorder="1" applyAlignment="1">
      <alignment horizontal="left"/>
    </xf>
    <xf numFmtId="0" fontId="12" fillId="2" borderId="0" xfId="0" applyFont="1" applyFill="1" applyAlignment="1">
      <alignment horizontal="left"/>
    </xf>
    <xf numFmtId="165" fontId="13" fillId="2" borderId="0" xfId="0" applyNumberFormat="1" applyFont="1" applyFill="1"/>
    <xf numFmtId="21" fontId="15" fillId="0" borderId="0" xfId="0" applyNumberFormat="1" applyFont="1"/>
    <xf numFmtId="165" fontId="15" fillId="0" borderId="0" xfId="0" applyNumberFormat="1" applyFont="1"/>
    <xf numFmtId="21" fontId="16" fillId="0" borderId="0" xfId="0" applyNumberFormat="1" applyFont="1"/>
    <xf numFmtId="0" fontId="16" fillId="0" borderId="0" xfId="0" applyFont="1" applyAlignment="1">
      <alignment horizontal="left"/>
    </xf>
    <xf numFmtId="165" fontId="16" fillId="0" borderId="0" xfId="0" applyNumberFormat="1" applyFont="1"/>
    <xf numFmtId="0" fontId="16" fillId="0" borderId="0" xfId="0" applyFont="1"/>
    <xf numFmtId="21" fontId="16" fillId="0" borderId="10" xfId="0" applyNumberFormat="1" applyFont="1" applyBorder="1"/>
    <xf numFmtId="0" fontId="16" fillId="0" borderId="10" xfId="0" applyFont="1" applyBorder="1" applyAlignment="1">
      <alignment horizontal="left"/>
    </xf>
    <xf numFmtId="165" fontId="16" fillId="0" borderId="10" xfId="0" applyNumberFormat="1" applyFont="1" applyBorder="1"/>
    <xf numFmtId="0" fontId="11" fillId="0" borderId="0" xfId="0" applyFont="1"/>
    <xf numFmtId="1" fontId="11" fillId="0" borderId="0" xfId="0" applyNumberFormat="1" applyFont="1"/>
    <xf numFmtId="1" fontId="2" fillId="0" borderId="0" xfId="0" applyNumberFormat="1" applyFont="1" applyAlignment="1">
      <alignment horizontal="center" textRotation="90"/>
    </xf>
    <xf numFmtId="1" fontId="8" fillId="0" borderId="13" xfId="0" applyNumberFormat="1" applyFont="1" applyBorder="1" applyAlignment="1">
      <alignment horizontal="center" textRotation="90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18" fillId="0" borderId="0" xfId="3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 textRotation="90"/>
    </xf>
    <xf numFmtId="14" fontId="1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textRotation="90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left"/>
    </xf>
    <xf numFmtId="49" fontId="13" fillId="2" borderId="0" xfId="0" applyNumberFormat="1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21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165" fontId="19" fillId="0" borderId="0" xfId="3" applyNumberFormat="1" applyFont="1" applyFill="1" applyBorder="1" applyAlignment="1">
      <alignment horizontal="center"/>
    </xf>
    <xf numFmtId="21" fontId="20" fillId="0" borderId="0" xfId="0" applyNumberFormat="1" applyFont="1"/>
    <xf numFmtId="165" fontId="20" fillId="0" borderId="0" xfId="0" applyNumberFormat="1" applyFont="1"/>
    <xf numFmtId="0" fontId="19" fillId="0" borderId="0" xfId="3" applyFont="1" applyAlignment="1">
      <alignment horizontal="center"/>
    </xf>
    <xf numFmtId="0" fontId="17" fillId="0" borderId="0" xfId="3" applyAlignment="1">
      <alignment horizontal="center"/>
    </xf>
    <xf numFmtId="165" fontId="1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5" fontId="17" fillId="0" borderId="0" xfId="3" applyNumberFormat="1" applyFill="1" applyBorder="1" applyAlignment="1">
      <alignment horizontal="center"/>
    </xf>
    <xf numFmtId="14" fontId="5" fillId="0" borderId="0" xfId="0" applyNumberFormat="1" applyFont="1" applyAlignment="1">
      <alignment horizontal="center" wrapText="1"/>
    </xf>
    <xf numFmtId="14" fontId="1" fillId="0" borderId="0" xfId="0" applyNumberFormat="1" applyFont="1"/>
    <xf numFmtId="21" fontId="0" fillId="0" borderId="0" xfId="0" applyNumberFormat="1" applyAlignment="1">
      <alignment horizontal="left"/>
    </xf>
    <xf numFmtId="21" fontId="21" fillId="0" borderId="0" xfId="0" applyNumberFormat="1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65" fontId="17" fillId="0" borderId="0" xfId="3" applyNumberFormat="1" applyFill="1" applyAlignment="1">
      <alignment horizontal="center"/>
    </xf>
    <xf numFmtId="0" fontId="2" fillId="0" borderId="0" xfId="0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0" fontId="0" fillId="0" borderId="0" xfId="0" applyNumberFormat="1"/>
  </cellXfs>
  <cellStyles count="4">
    <cellStyle name="Lien hypertexte" xfId="3" builtinId="8"/>
    <cellStyle name="Normal" xfId="0" builtinId="0"/>
    <cellStyle name="Pourcentage" xfId="1" builtinId="5"/>
    <cellStyle name="Titre" xfId="2" builtinId="15"/>
  </cellStyles>
  <dxfs count="33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[$-F400]h:mm:ss\ AM/PM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5" formatCode="[$-F400]h:mm:ss\ AM/PM"/>
      <fill>
        <patternFill patternType="solid">
          <fgColor theme="4"/>
          <bgColor theme="4"/>
        </patternFill>
      </fill>
      <alignment horizontal="center" vertical="bottom" textRotation="9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vertAlign val="baseline"/>
        <sz val="10"/>
        <color auto="1"/>
        <name val="Arial"/>
        <family val="2"/>
        <scheme val="none"/>
      </font>
      <numFmt numFmtId="165" formatCode="[$-F400]h:mm:ss\ AM/P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165" formatCode="[$-F400]h:mm:ss\ AM/PM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26" formatCode="hh:mm:ss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6" formatCode="hh:mm:ss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5632851718778"/>
          <c:y val="2.6281307859773343E-2"/>
          <c:w val="0.81590920673750733"/>
          <c:h val="0.84429727291840462"/>
        </c:manualLayout>
      </c:layout>
      <c:scatterChart>
        <c:scatterStyle val="lineMarker"/>
        <c:varyColors val="0"/>
        <c:ser>
          <c:idx val="0"/>
          <c:order val="0"/>
          <c:xVal>
            <c:numRef>
              <c:f>Quand!$B$4:$B$28</c:f>
              <c:numCache>
                <c:formatCode>General</c:formatCode>
                <c:ptCount val="2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  <c:pt idx="24">
                  <c:v>2025</c:v>
                </c:pt>
              </c:numCache>
            </c:numRef>
          </c:xVal>
          <c:yVal>
            <c:numRef>
              <c:f>Quand!$C$4:$C$28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13</c:v>
                </c:pt>
                <c:pt idx="10">
                  <c:v>5</c:v>
                </c:pt>
                <c:pt idx="11">
                  <c:v>14</c:v>
                </c:pt>
                <c:pt idx="12">
                  <c:v>9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18</c:v>
                </c:pt>
                <c:pt idx="17">
                  <c:v>16</c:v>
                </c:pt>
                <c:pt idx="18">
                  <c:v>21</c:v>
                </c:pt>
                <c:pt idx="19">
                  <c:v>22</c:v>
                </c:pt>
                <c:pt idx="20">
                  <c:v>38</c:v>
                </c:pt>
                <c:pt idx="21">
                  <c:v>22</c:v>
                </c:pt>
                <c:pt idx="22">
                  <c:v>16</c:v>
                </c:pt>
                <c:pt idx="23">
                  <c:v>14</c:v>
                </c:pt>
                <c:pt idx="24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26-4E67-870F-99079DC11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02784"/>
        <c:axId val="142562048"/>
      </c:scatterChart>
      <c:valAx>
        <c:axId val="14130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562048"/>
        <c:crosses val="autoZero"/>
        <c:crossBetween val="midCat"/>
      </c:valAx>
      <c:valAx>
        <c:axId val="14256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Finishers</a:t>
                </a:r>
                <a:r>
                  <a:rPr lang="en-US" baseline="0"/>
                  <a:t> sur distance Ironman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1302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Label!$C$3:$C$6</c:f>
              <c:strCache>
                <c:ptCount val="4"/>
                <c:pt idx="0">
                  <c:v>Ironman</c:v>
                </c:pt>
                <c:pt idx="1">
                  <c:v>Challenge</c:v>
                </c:pt>
                <c:pt idx="2">
                  <c:v>IronPhil</c:v>
                </c:pt>
                <c:pt idx="3">
                  <c:v>Autres</c:v>
                </c:pt>
              </c:strCache>
            </c:strRef>
          </c:cat>
          <c:val>
            <c:numRef>
              <c:f>Label!$D$3:$D$6</c:f>
              <c:numCache>
                <c:formatCode>General</c:formatCode>
                <c:ptCount val="4"/>
                <c:pt idx="0">
                  <c:v>214</c:v>
                </c:pt>
                <c:pt idx="1">
                  <c:v>26</c:v>
                </c:pt>
                <c:pt idx="2">
                  <c:v>22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9-4889-9ADC-AA1BC9DA1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30185888246131E-2"/>
          <c:y val="3.8095238095238099E-2"/>
          <c:w val="0.52683745044220798"/>
          <c:h val="0.94013605442176873"/>
        </c:manualLayout>
      </c:layout>
      <c:pieChart>
        <c:varyColors val="1"/>
        <c:ser>
          <c:idx val="0"/>
          <c:order val="0"/>
          <c:cat>
            <c:strRef>
              <c:f>Catégorie!$C$3:$C$22</c:f>
              <c:strCache>
                <c:ptCount val="20"/>
                <c:pt idx="0">
                  <c:v>M18-24</c:v>
                </c:pt>
                <c:pt idx="1">
                  <c:v>M25-29</c:v>
                </c:pt>
                <c:pt idx="2">
                  <c:v>M30-34</c:v>
                </c:pt>
                <c:pt idx="3">
                  <c:v>M35-39</c:v>
                </c:pt>
                <c:pt idx="4">
                  <c:v>M40-44</c:v>
                </c:pt>
                <c:pt idx="5">
                  <c:v>M45-49</c:v>
                </c:pt>
                <c:pt idx="6">
                  <c:v>M50-54</c:v>
                </c:pt>
                <c:pt idx="7">
                  <c:v>M55-59</c:v>
                </c:pt>
                <c:pt idx="8">
                  <c:v>M60-64</c:v>
                </c:pt>
                <c:pt idx="9">
                  <c:v>M65-69</c:v>
                </c:pt>
                <c:pt idx="10">
                  <c:v>F18-24</c:v>
                </c:pt>
                <c:pt idx="11">
                  <c:v>F25-29</c:v>
                </c:pt>
                <c:pt idx="12">
                  <c:v>F30-34</c:v>
                </c:pt>
                <c:pt idx="13">
                  <c:v>F35-39</c:v>
                </c:pt>
                <c:pt idx="14">
                  <c:v>F40-44</c:v>
                </c:pt>
                <c:pt idx="15">
                  <c:v>F45-49</c:v>
                </c:pt>
                <c:pt idx="16">
                  <c:v>F50-54</c:v>
                </c:pt>
                <c:pt idx="17">
                  <c:v>F55-59</c:v>
                </c:pt>
                <c:pt idx="18">
                  <c:v>F60-64</c:v>
                </c:pt>
                <c:pt idx="19">
                  <c:v>F65-69</c:v>
                </c:pt>
              </c:strCache>
            </c:strRef>
          </c:cat>
          <c:val>
            <c:numRef>
              <c:f>Catégorie!$D$3:$D$22</c:f>
              <c:numCache>
                <c:formatCode>General</c:formatCode>
                <c:ptCount val="20"/>
                <c:pt idx="0">
                  <c:v>5</c:v>
                </c:pt>
                <c:pt idx="1">
                  <c:v>47</c:v>
                </c:pt>
                <c:pt idx="2">
                  <c:v>89</c:v>
                </c:pt>
                <c:pt idx="3">
                  <c:v>43</c:v>
                </c:pt>
                <c:pt idx="4">
                  <c:v>53</c:v>
                </c:pt>
                <c:pt idx="5">
                  <c:v>27</c:v>
                </c:pt>
                <c:pt idx="6">
                  <c:v>17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D-4A3E-A087-C90B6EFF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063274918917977"/>
          <c:y val="8.1414041994750649E-2"/>
          <c:w val="0.23253223397580353"/>
          <c:h val="0.837171916010498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4</xdr:row>
      <xdr:rowOff>28575</xdr:rowOff>
    </xdr:from>
    <xdr:to>
      <xdr:col>13</xdr:col>
      <xdr:colOff>53340</xdr:colOff>
      <xdr:row>21</xdr:row>
      <xdr:rowOff>127635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10</xdr:row>
      <xdr:rowOff>102870</xdr:rowOff>
    </xdr:from>
    <xdr:to>
      <xdr:col>6</xdr:col>
      <xdr:colOff>190500</xdr:colOff>
      <xdr:row>26</xdr:row>
      <xdr:rowOff>163830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</xdr:row>
      <xdr:rowOff>34290</xdr:rowOff>
    </xdr:from>
    <xdr:to>
      <xdr:col>16</xdr:col>
      <xdr:colOff>419100</xdr:colOff>
      <xdr:row>29</xdr:row>
      <xdr:rowOff>7620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re" refreshedDate="45877.617040046294" createdVersion="4" refreshedVersion="8" minRefreshableVersion="3" recordCount="321" xr:uid="{00000000-000A-0000-FFFF-FFFF04000000}">
  <cacheSource type="worksheet">
    <worksheetSource ref="A1:L1048576" sheet="IM tts perfs"/>
  </cacheSource>
  <cacheFields count="12">
    <cacheField name="#" numFmtId="0">
      <sharedItems containsBlank="1" containsMixedTypes="1" containsNumber="1" containsInteger="1" minValue="1" maxValue="282"/>
    </cacheField>
    <cacheField name="temps" numFmtId="0">
      <sharedItems containsDate="1" containsBlank="1" containsMixedTypes="1" minDate="1899-12-30T08:17:53" maxDate="1899-12-30T17:39:15"/>
    </cacheField>
    <cacheField name="nom" numFmtId="0">
      <sharedItems containsBlank="1" count="171">
        <s v="Philippe Jérôme"/>
        <s v="Yonnet Ludovic"/>
        <s v="Hélin Loïc"/>
        <s v="Strollo Sergio"/>
        <s v="Wodon Martin"/>
        <s v="Bouillet Louis"/>
        <s v="Philippe Olivier"/>
        <s v="Colson Philippe"/>
        <s v="Paquet Jean-Christophe"/>
        <s v="Calle Sébastien"/>
        <s v="De Streel Wauthier"/>
        <s v="Huyghebaert Eric"/>
        <s v="Houyoux Nicolas"/>
        <s v="Nisot Pierre"/>
        <s v="Bousmanne Marc"/>
        <s v="Ghomraoui Bilal"/>
        <s v="Spineux Nicolas"/>
        <s v="Boyer Frederic"/>
        <s v="Lauwers Aurélien"/>
        <s v="Van Dongen Edouard"/>
        <s v="Meinguet Dorian"/>
        <s v="Delépine Simon"/>
        <s v="Seha Matthieu"/>
        <s v="Pirnay James"/>
        <s v="Willems Jean-Philippe"/>
        <s v="De Hasque Tanguy"/>
        <s v="Labar Tanguy"/>
        <s v="Pétré Maxime"/>
        <s v="Meurisse Yves"/>
        <s v="Van Damme Nicolas"/>
        <s v="Boland Martin"/>
        <s v="Patricio Daniel"/>
        <s v="De Le Hoye Pierre-André"/>
        <s v="Schelkens Philippe"/>
        <s v="Lombaert Mathieu"/>
        <s v="De Clerck Axel"/>
        <s v="Verstraeten Joachim"/>
        <s v="Clement Thibault"/>
        <s v="Matthys Rudy"/>
        <s v="Ballez Igor"/>
        <s v="Lair Olivier"/>
        <s v="Petteau Adrien"/>
        <s v="Stellian Jean-Louis"/>
        <s v="Charlet Cédric"/>
        <s v="Donck Geoffroy"/>
        <s v="De Schutter Olivier"/>
        <s v="Compere Thomas"/>
        <s v="Stricker Pascal"/>
        <s v="Wilmart Xavier"/>
        <s v="Goetghebuer Caroline"/>
        <s v="Delmelle Patrick"/>
        <s v="Van Bael J. Michel"/>
        <s v="Navez Julie"/>
        <s v="Goffart Valery"/>
        <s v="De Hertogh Jean-François"/>
        <s v="De Doncker Wim"/>
        <s v="Janssens de Bisthoven Damien"/>
        <s v="Pedrini Matteo"/>
        <s v="Rozzi Stéphane"/>
        <s v="Patris Xavier"/>
        <s v="Teichmann Xavier"/>
        <s v="Servais Thomas"/>
        <s v="Beuls Laura"/>
        <s v="Vanhandenhoven Pascal"/>
        <s v="Dans Robin"/>
        <s v="Dela Valle Nacho"/>
        <s v="Lebeault Frank"/>
        <s v="Scatliffe Danitza"/>
        <s v="Selliti Edouard"/>
        <s v="Vandenhouweele Pascal"/>
        <s v="Minarini Fabrizio"/>
        <s v="Joseph Bernard"/>
        <s v="Michaux Bernard"/>
        <s v="Lambert Benoît"/>
        <s v="Alfatli Aymeric"/>
        <s v="Rasson Nicolas"/>
        <s v="Hayette Christophe"/>
        <s v="Wautier David"/>
        <s v="Lambert Agnès"/>
        <s v="Mc Geary Geoffrey"/>
        <s v="Wiame Jacques"/>
        <s v="Fioretti Giorgio"/>
        <s v="Guinez Martinez Vladimir"/>
        <s v="Larciel Stéphane"/>
        <s v="Giarra Fabian"/>
        <s v="Angellier Philippe"/>
        <s v="Haulait Sandra"/>
        <s v="Ernst Xavier"/>
        <s v="de Bilderling Fabian"/>
        <s v="Arslan Virginie"/>
        <s v="Godart Nicolas"/>
        <s v="Vanaubel Nathalie"/>
        <s v="Bonneels Dominique"/>
        <s v="Fortuna Laurent"/>
        <s v="Qamar Dimitri"/>
        <s v="Martin Arnaud"/>
        <s v="Fastrez Maxime"/>
        <s v="Vleeshouwer Stéphane"/>
        <s v="Kolataj Michal"/>
        <s v="Lejeune Laurent"/>
        <s v="Montenair Anaïs"/>
        <s v="Huberland Thierry"/>
        <s v="Antoine Simon"/>
        <s v="Du Brulle Arthur"/>
        <s v="Vuye Thierry"/>
        <s v="Lefief Anthony"/>
        <s v="Pétré Robin"/>
        <s v="Avenati Catherine"/>
        <s v="Saffroy Thibaut"/>
        <s v="Lebrun Ivan"/>
        <s v="Denoel Nicolas"/>
        <s v="Haest Michaël"/>
        <s v="De Terwagne Nikita"/>
        <s v="Warnier Marc"/>
        <s v="Williquet Fabrice"/>
        <s v="Portugal Federico"/>
        <s v="Frennet Philippe"/>
        <s v="Forrest Didier"/>
        <s v="Almedina Miguel"/>
        <s v="Blondel Emmanuel"/>
        <s v="Massart Xavier"/>
        <s v="Huberland François"/>
        <s v="Van Muysewinkel Cédric"/>
        <s v="Abou Taha Mohamad"/>
        <s v="François Erwann"/>
        <s v="Ralet Benoit"/>
        <s v="Sanders Benjamin"/>
        <s v="Leroy François-Xavier"/>
        <s v="Lewuillon Marine"/>
        <s v="Barthelme Alexandre"/>
        <s v="Lechat Louis"/>
        <s v="Piret Aristomenis"/>
        <s v="Gultekin Emre"/>
        <s v="Overtus Matthieu"/>
        <s v="Karkan Alexandre"/>
        <s v="Mlanao Frédéric"/>
        <s v="Segers Charlotte"/>
        <s v="Wuyts Frederic"/>
        <s v="Lemaire Gaëtan"/>
        <s v="Lahlou Hicham"/>
        <s v="Nerinckx Bertrand"/>
        <s v="Gaete Del Rio Nicolas"/>
        <s v="Vinas Jérôme"/>
        <s v="Marien Sylvain"/>
        <s v="Di Mascio Dennis"/>
        <s v="Lameir Christian"/>
        <s v="Leponce Enguerran"/>
        <s v="Van Dongen Alexandre"/>
        <s v="Frisoli Simona"/>
        <s v="Peltzer Aymeric"/>
        <s v="Uyttendaele Mathieu"/>
        <s v="Evrard Marc"/>
        <s v="Marinet Thierry"/>
        <s v="Cappiau Stéphane"/>
        <s v="Marcenac Julien"/>
        <s v="Crefcoeur Philippe"/>
        <m/>
        <s v="nom"/>
        <s v="Causteur Gill"/>
        <s v="Donck William"/>
        <s v="De Halleux Morgane"/>
        <s v="De Crombrugghe Antoine"/>
        <s v="Heylbroeck Kevin"/>
        <s v="Henrotin Pierre"/>
        <s v="Lambrechts Kate"/>
        <s v="Baudry Mathieu"/>
        <s v="Verhelst Nesle"/>
        <s v="Robin Florent"/>
        <s v="Cocq Céline"/>
        <s v="Billiet Anthony" u="1"/>
        <s v="Delepine Simon" u="1"/>
      </sharedItems>
    </cacheField>
    <cacheField name="Course" numFmtId="0">
      <sharedItems containsBlank="1"/>
    </cacheField>
    <cacheField name="lieu" numFmtId="0">
      <sharedItems containsBlank="1" count="44">
        <s v="Roth"/>
        <s v="Köln"/>
        <s v="Panama City"/>
        <s v="Penticton"/>
        <s v="Hourtin"/>
        <s v="Frankfurt"/>
        <s v="Vitoria-Gasteiz"/>
        <s v="Almere"/>
        <s v="Kona - Hawaii"/>
        <s v="Calella"/>
        <s v="Bolton"/>
        <s v="Lanzarote"/>
        <s v="Lac du Der"/>
        <s v="Klagenfurt"/>
        <s v="Tempe"/>
        <s v="Cervia"/>
        <s v="Copenhagen"/>
        <s v="Nice"/>
        <s v="Zürich"/>
        <s v="Mallorca"/>
        <s v="Vichy"/>
        <s v="Hamburg"/>
        <s v="Eau d'Heure"/>
        <s v="Bruxelles"/>
        <s v="Busselton"/>
        <s v="Gravelines"/>
        <s v="Mont Saint Michel"/>
        <s v="Cascais"/>
        <s v="Maastricht"/>
        <s v="Embrun"/>
        <s v="Sion"/>
        <s v="Gérardmer"/>
        <s v="Port Elisabeth"/>
        <s v="Robertville"/>
        <s v="Gdynia"/>
        <s v="Wanaka"/>
        <s v="Edfjord/Gausta"/>
        <s v="Ile d'Elbe"/>
        <s v="Annecy"/>
        <s v="Langkawi"/>
        <s v="Cozumel"/>
        <m/>
        <s v="lieu"/>
        <s v="Barcelone" u="1"/>
      </sharedItems>
    </cacheField>
    <cacheField name="Categorie" numFmtId="0">
      <sharedItems containsBlank="1"/>
    </cacheField>
    <cacheField name="année" numFmtId="0">
      <sharedItems containsBlank="1" containsMixedTypes="1" containsNumber="1" containsInteger="1" minValue="2000" maxValue="2025"/>
    </cacheField>
    <cacheField name="swim" numFmtId="0">
      <sharedItems containsDate="1" containsBlank="1" containsMixedTypes="1" minDate="1899-12-30T00:00:00" maxDate="1899-12-30T02:02:58"/>
    </cacheField>
    <cacheField name="bike" numFmtId="0">
      <sharedItems containsDate="1" containsBlank="1" containsMixedTypes="1" minDate="1899-12-30T04:28:16" maxDate="1899-12-30T09:36:58"/>
    </cacheField>
    <cacheField name="run" numFmtId="165">
      <sharedItems containsDate="1" containsBlank="1" containsMixedTypes="1" minDate="1899-12-30T02:48:57" maxDate="1899-12-30T07:27:33"/>
    </cacheField>
    <cacheField name="temps sans transitions" numFmtId="165">
      <sharedItems containsDate="1" containsBlank="1" containsMixedTypes="1" minDate="1899-12-30T08:13:27" maxDate="1899-12-30T17:22:40"/>
    </cacheField>
    <cacheField name="temps transitions" numFmtId="165">
      <sharedItems containsDate="1" containsBlank="1" containsMixedTypes="1" minDate="1899-12-30T00:03:03" maxDate="1899-12-30T00:50: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1">
  <r>
    <n v="1"/>
    <d v="1899-12-30T08:48:18"/>
    <x v="0"/>
    <s v="Challenge Roth"/>
    <x v="0"/>
    <s v="M35-39"/>
    <n v="2008"/>
    <d v="1899-12-30T01:00:46"/>
    <d v="1899-12-30T04:48:35"/>
    <d v="1899-12-30T02:54:45"/>
    <d v="1899-12-30T08:44:06"/>
    <d v="1899-12-30T00:04:12"/>
  </r>
  <r>
    <n v="2"/>
    <d v="1899-12-30T08:49:14"/>
    <x v="0"/>
    <s v="Cologne 226"/>
    <x v="1"/>
    <s v="M35-39"/>
    <n v="2008"/>
    <d v="1899-12-30T00:58:18"/>
    <d v="1899-12-30T04:48:14"/>
    <d v="1899-12-30T02:58:57"/>
    <d v="1899-12-30T08:45:29"/>
    <d v="1899-12-30T00:03:45"/>
  </r>
  <r>
    <n v="3"/>
    <d v="1899-12-30T08:49:45"/>
    <x v="1"/>
    <s v="Ironman Florida"/>
    <x v="2"/>
    <s v="M40-44"/>
    <n v="2023"/>
    <d v="1899-12-30T01:04:48"/>
    <d v="1899-12-30T04:28:16"/>
    <d v="1899-12-30T03:07:51"/>
    <d v="1899-12-30T08:40:55"/>
    <d v="1899-12-30T00:08:50"/>
  </r>
  <r>
    <n v="4"/>
    <d v="1899-12-30T08:53:18"/>
    <x v="2"/>
    <s v="Ironman Canada"/>
    <x v="3"/>
    <s v="M35-39"/>
    <n v="2008"/>
    <d v="1899-12-30T00:55:14"/>
    <d v="1899-12-30T04:51:49"/>
    <d v="1899-12-30T03:02:39"/>
    <d v="1899-12-30T08:49:42"/>
    <d v="1899-12-30T00:03:36"/>
  </r>
  <r>
    <n v="5"/>
    <d v="1899-12-30T08:53:22"/>
    <x v="1"/>
    <s v="Challenge Roth"/>
    <x v="0"/>
    <s v="M40-44"/>
    <n v="2023"/>
    <d v="1899-12-30T00:58:32"/>
    <d v="1899-12-30T04:40:50"/>
    <d v="1899-12-30T03:08:07"/>
    <d v="1899-12-30T08:47:29"/>
    <d v="1899-12-30T00:05:53"/>
  </r>
  <r>
    <n v="6"/>
    <d v="1899-12-30T08:56:46"/>
    <x v="1"/>
    <s v="Frenchman"/>
    <x v="4"/>
    <s v="M40-44"/>
    <n v="2021"/>
    <d v="1899-12-30T01:08:59"/>
    <d v="1899-12-30T04:41:40"/>
    <d v="1899-12-30T03:01:42"/>
    <d v="1899-12-30T08:52:21"/>
    <d v="1899-12-30T00:04:25"/>
  </r>
  <r>
    <n v="7"/>
    <d v="1899-12-30T08:57:28"/>
    <x v="0"/>
    <s v="Ironman Germany"/>
    <x v="5"/>
    <s v="M30-34"/>
    <n v="2007"/>
    <d v="1899-12-30T01:05:21"/>
    <d v="1899-12-30T04:44:08"/>
    <d v="1899-12-30T03:03:10"/>
    <d v="1899-12-30T08:52:39"/>
    <d v="1899-12-30T00:04:49"/>
  </r>
  <r>
    <n v="8"/>
    <d v="1899-12-30T09:03:48"/>
    <x v="3"/>
    <s v="Ironman Vitoria"/>
    <x v="6"/>
    <s v="M35-39"/>
    <n v="2024"/>
    <d v="1899-12-30T01:09:36"/>
    <d v="1899-12-30T04:47:01"/>
    <d v="1899-12-30T02:57:39"/>
    <d v="1899-12-30T08:54:16"/>
    <d v="1899-12-30T00:09:32"/>
  </r>
  <r>
    <n v="9"/>
    <d v="1899-12-30T09:07:03"/>
    <x v="1"/>
    <s v="Challenge Roth"/>
    <x v="0"/>
    <s v="M40-44"/>
    <n v="2022"/>
    <d v="1899-12-30T01:01:17"/>
    <d v="1899-12-30T04:58:42"/>
    <d v="1899-12-30T03:01:37"/>
    <d v="1899-12-30T09:01:36"/>
    <d v="1899-12-30T00:05:27"/>
  </r>
  <r>
    <n v="10"/>
    <d v="1899-12-30T09:12:57"/>
    <x v="0"/>
    <s v="Stichting Holland triathlon"/>
    <x v="7"/>
    <s v="M35-39"/>
    <n v="2006"/>
    <d v="1899-12-30T01:07:22"/>
    <d v="1899-12-30T04:52:21"/>
    <d v="1899-12-30T03:10:11"/>
    <d v="1899-12-30T09:09:54"/>
    <d v="1899-12-30T00:03:03"/>
  </r>
  <r>
    <n v="11"/>
    <d v="1899-12-30T09:14:14"/>
    <x v="4"/>
    <s v="Challenge Roth"/>
    <x v="0"/>
    <s v="M25-29"/>
    <n v="2022"/>
    <d v="1899-12-30T00:59:23"/>
    <d v="1899-12-30T04:37:31"/>
    <d v="1899-12-30T03:30:40"/>
    <d v="1899-12-30T09:07:34"/>
    <d v="1899-12-30T00:06:40"/>
  </r>
  <r>
    <n v="12"/>
    <d v="1899-12-30T09:14:29"/>
    <x v="2"/>
    <s v="Ironman World Championship"/>
    <x v="8"/>
    <s v="M35-39"/>
    <n v="2008"/>
    <d v="1899-12-30T00:59:04"/>
    <d v="1899-12-30T05:09:01"/>
    <d v="1899-12-30T03:00:30"/>
    <d v="1899-12-30T09:08:35"/>
    <d v="1899-12-30T00:05:54"/>
  </r>
  <r>
    <n v="13"/>
    <d v="1899-12-30T09:17:20"/>
    <x v="5"/>
    <s v="Ironman Barcelona"/>
    <x v="9"/>
    <s v="M18-24"/>
    <n v="2017"/>
    <d v="1899-12-30T00:54:31"/>
    <d v="1899-12-30T04:58:56"/>
    <d v="1899-12-30T03:17:49"/>
    <d v="1899-12-30T09:11:16"/>
    <d v="1899-12-30T00:06:04"/>
  </r>
  <r>
    <n v="14"/>
    <d v="1899-12-30T09:20:19"/>
    <x v="0"/>
    <s v="Cologne 226"/>
    <x v="1"/>
    <s v="M30-34"/>
    <n v="2007"/>
    <d v="1899-12-30T01:02:11"/>
    <d v="1899-12-30T05:06:27"/>
    <d v="1899-12-30T03:06:37"/>
    <d v="1899-12-30T09:15:15"/>
    <d v="1899-12-30T00:05:04"/>
  </r>
  <r>
    <n v="15"/>
    <d v="1899-12-30T09:22:04"/>
    <x v="0"/>
    <s v="Ironman UK"/>
    <x v="10"/>
    <s v="M35-39"/>
    <n v="2010"/>
    <d v="1899-12-30T01:00:33"/>
    <d v="1899-12-30T05:26:33"/>
    <d v="1899-12-30T02:48:57"/>
    <d v="1899-12-30T09:16:03"/>
    <d v="1899-12-30T00:06:01"/>
  </r>
  <r>
    <n v="16"/>
    <d v="1899-12-30T09:22:30"/>
    <x v="2"/>
    <s v="Ironman Lanzarote Canarias"/>
    <x v="11"/>
    <s v="M35-39"/>
    <n v="2008"/>
    <d v="1899-12-30T00:55:02"/>
    <d v="1899-12-30T05:19:18"/>
    <d v="1899-12-30T02:59:07"/>
    <d v="1899-12-30T09:13:27"/>
    <d v="1899-12-30T00:09:03"/>
  </r>
  <r>
    <n v="17"/>
    <d v="1899-12-30T09:22:51"/>
    <x v="6"/>
    <s v="Openlakes Champagne"/>
    <x v="12"/>
    <s v="M30-34"/>
    <n v="2025"/>
    <d v="1899-12-30T01:02:32"/>
    <d v="1899-12-30T04:51:35"/>
    <d v="1899-12-30T03:20:51"/>
    <d v="1899-12-30T09:14:58"/>
    <d v="1899-12-30T00:07:53"/>
  </r>
  <r>
    <n v="18"/>
    <d v="1899-12-30T09:25:55"/>
    <x v="7"/>
    <s v="Ironman Austria"/>
    <x v="13"/>
    <s v="M35-39"/>
    <n v="2014"/>
    <d v="1899-12-30T01:01:26"/>
    <d v="1899-12-30T05:02:59"/>
    <d v="1899-12-30T03:14:17"/>
    <d v="1899-12-30T09:18:42"/>
    <d v="1899-12-30T00:07:13"/>
  </r>
  <r>
    <n v="19"/>
    <d v="1899-12-30T09:26:44"/>
    <x v="8"/>
    <s v="Ironman Germany"/>
    <x v="5"/>
    <s v="M30-34"/>
    <n v="2006"/>
    <d v="1899-12-30T01:03:30"/>
    <d v="1899-12-30T04:51:54"/>
    <d v="1899-12-30T03:26:43"/>
    <d v="1899-12-30T09:22:07"/>
    <d v="1899-12-30T00:04:37"/>
  </r>
  <r>
    <n v="20"/>
    <d v="1899-12-30T09:27:22"/>
    <x v="9"/>
    <s v="Ironman European Championship"/>
    <x v="5"/>
    <s v="M40-44"/>
    <n v="2016"/>
    <d v="1899-12-30T01:00:20"/>
    <d v="1899-12-30T05:02:26"/>
    <d v="1899-12-30T03:17:19"/>
    <d v="1899-12-30T09:20:05"/>
    <d v="1899-12-30T00:07:17"/>
  </r>
  <r>
    <n v="21"/>
    <d v="1899-12-30T09:27:52"/>
    <x v="0"/>
    <s v="Ironman Austria"/>
    <x v="13"/>
    <s v="M30-34"/>
    <n v="2006"/>
    <d v="1899-12-30T01:01:55"/>
    <d v="1899-12-30T05:02:44"/>
    <d v="1899-12-30T03:16:17"/>
    <d v="1899-12-30T09:20:56"/>
    <d v="1899-12-30T00:06:56"/>
  </r>
  <r>
    <n v="22"/>
    <d v="1899-12-30T09:29:25"/>
    <x v="8"/>
    <s v="Ironman Arizona"/>
    <x v="14"/>
    <s v="M35-39"/>
    <n v="2008"/>
    <d v="1899-12-30T00:56:55"/>
    <d v="1899-12-30T05:10:35"/>
    <d v="1899-12-30T03:16:10"/>
    <d v="1899-12-30T09:23:40"/>
    <d v="1899-12-30T00:05:45"/>
  </r>
  <r>
    <n v="23"/>
    <d v="1899-12-30T09:31:26"/>
    <x v="10"/>
    <s v="Openlakes Champagne"/>
    <x v="12"/>
    <s v="M25-29"/>
    <n v="2025"/>
    <d v="1899-12-30T01:08:44"/>
    <d v="1899-12-30T05:04:31"/>
    <d v="1899-12-30T03:08:39"/>
    <d v="1899-12-30T09:21:54"/>
    <d v="1899-12-30T00:09:32"/>
  </r>
  <r>
    <n v="24"/>
    <d v="1899-12-30T09:34:37"/>
    <x v="1"/>
    <s v="Ironman World Championship"/>
    <x v="8"/>
    <s v="M40-44"/>
    <n v="2022"/>
    <d v="1899-12-30T01:04:05"/>
    <d v="1899-12-30T04:49:52"/>
    <d v="1899-12-30T03:29:41"/>
    <d v="1899-12-30T09:23:38"/>
    <d v="1899-12-30T00:10:59"/>
  </r>
  <r>
    <n v="25"/>
    <d v="1899-12-30T09:36:25"/>
    <x v="0"/>
    <s v="Ironman World Championship"/>
    <x v="8"/>
    <s v="M30-34"/>
    <n v="2007"/>
    <d v="1899-12-30T01:08:35"/>
    <d v="1899-12-30T04:56:19"/>
    <d v="1899-12-30T03:26:21"/>
    <d v="1899-12-30T09:31:15"/>
    <d v="1899-12-30T00:05:10"/>
  </r>
  <r>
    <n v="26"/>
    <d v="1899-12-30T09:36:27"/>
    <x v="0"/>
    <s v="Ironman World Championship"/>
    <x v="8"/>
    <s v="M35-39"/>
    <n v="2009"/>
    <d v="1899-12-30T01:09:26"/>
    <d v="1899-12-30T05:09:30"/>
    <d v="1899-12-30T03:12:02"/>
    <d v="1899-12-30T09:30:58"/>
    <d v="1899-12-30T00:05:29"/>
  </r>
  <r>
    <n v="27"/>
    <d v="1899-12-30T09:38:12"/>
    <x v="11"/>
    <s v="Ironman Germany"/>
    <x v="5"/>
    <s v="M35-39"/>
    <n v="2005"/>
    <d v="1899-12-30T00:55:51"/>
    <d v="1899-12-30T04:57:54"/>
    <d v="1899-12-30T03:40:24"/>
    <d v="1899-12-30T09:34:09"/>
    <d v="1899-12-30T00:04:03"/>
  </r>
  <r>
    <n v="28"/>
    <d v="1899-12-30T09:38:37"/>
    <x v="9"/>
    <s v="Ironman Italy"/>
    <x v="15"/>
    <s v="M45-49"/>
    <n v="2018"/>
    <d v="1899-12-30T01:00:15"/>
    <d v="1899-12-30T04:58:43"/>
    <d v="1899-12-30T03:30:13"/>
    <d v="1899-12-30T09:29:11"/>
    <d v="1899-12-30T00:09:26"/>
  </r>
  <r>
    <n v="29"/>
    <d v="1899-12-30T09:38:41"/>
    <x v="12"/>
    <s v="Challenge Barcelona"/>
    <x v="9"/>
    <s v="M18-24"/>
    <n v="2011"/>
    <d v="1899-12-30T00:57:52"/>
    <d v="1899-12-30T05:00:12"/>
    <d v="1899-12-30T03:34:48"/>
    <d v="1899-12-30T09:32:52"/>
    <d v="1899-12-30T00:05:49"/>
  </r>
  <r>
    <n v="30"/>
    <d v="1899-12-30T09:39:10"/>
    <x v="13"/>
    <s v="Ironman Copenhagen"/>
    <x v="16"/>
    <s v="M25-29"/>
    <n v="2019"/>
    <d v="1899-12-30T00:52:10"/>
    <d v="1899-12-30T04:51:27"/>
    <d v="1899-12-30T03:45:23"/>
    <d v="1899-12-30T09:29:00"/>
    <d v="1899-12-30T00:10:10"/>
  </r>
  <r>
    <n v="31"/>
    <d v="1899-12-30T09:41:23"/>
    <x v="0"/>
    <s v="Ironman Germany"/>
    <x v="5"/>
    <s v="M30-34"/>
    <n v="2005"/>
    <d v="1899-12-30T01:02:30"/>
    <d v="1899-12-30T05:01:30"/>
    <d v="1899-12-30T03:31:37"/>
    <d v="1899-12-30T09:35:37"/>
    <d v="1899-12-30T00:05:46"/>
  </r>
  <r>
    <n v="32"/>
    <d v="1899-12-30T09:41:26"/>
    <x v="9"/>
    <s v="Challenge Roth"/>
    <x v="0"/>
    <s v="M45-49"/>
    <n v="2018"/>
    <d v="1899-12-30T01:02:18"/>
    <d v="1899-12-30T05:06:07"/>
    <d v="1899-12-30T03:28:06"/>
    <d v="1899-12-30T09:36:31"/>
    <d v="1899-12-30T00:04:55"/>
  </r>
  <r>
    <n v="33"/>
    <d v="1899-12-30T09:41:29"/>
    <x v="12"/>
    <s v="Ironman World Championship"/>
    <x v="8"/>
    <s v="M25-29"/>
    <n v="2012"/>
    <d v="1899-12-30T01:03:02"/>
    <d v="1899-12-30T05:09:24"/>
    <d v="1899-12-30T03:23:41"/>
    <d v="1899-12-30T09:36:07"/>
    <d v="1899-12-30T00:05:22"/>
  </r>
  <r>
    <n v="266"/>
    <d v="1899-12-30T09:44:41"/>
    <x v="1"/>
    <s v="Ironman World Championship"/>
    <x v="8"/>
    <s v="M40-44"/>
    <n v="2024"/>
    <d v="1899-12-30T01:03:30"/>
    <d v="1899-12-30T05:09:37"/>
    <d v="1899-12-30T03:21:16"/>
    <d v="1899-12-30T09:34:23"/>
    <d v="1899-12-30T00:10:18"/>
  </r>
  <r>
    <n v="35"/>
    <d v="1899-12-30T09:46:50"/>
    <x v="11"/>
    <s v="Ironman Austria"/>
    <x v="13"/>
    <s v="M30-34"/>
    <n v="2004"/>
    <d v="1899-12-30T00:58:16"/>
    <d v="1899-12-30T05:09:33"/>
    <d v="1899-12-30T03:34:07"/>
    <d v="1899-12-30T09:41:56"/>
    <d v="1899-12-30T00:04:54"/>
  </r>
  <r>
    <n v="36"/>
    <d v="1899-12-30T09:47:33"/>
    <x v="2"/>
    <s v="Ironman Lanzarote Canarias"/>
    <x v="11"/>
    <s v="M35-39"/>
    <n v="2007"/>
    <d v="1899-12-30T01:01:02"/>
    <d v="1899-12-30T05:22:21"/>
    <d v="1899-12-30T03:16:55"/>
    <d v="1899-12-30T09:40:18"/>
    <d v="1899-12-30T00:07:15"/>
  </r>
  <r>
    <n v="37"/>
    <d v="1899-12-30T09:48:22"/>
    <x v="14"/>
    <s v="Ironman Austria"/>
    <x v="13"/>
    <s v="M30-34"/>
    <n v="2004"/>
    <d v="1899-12-30T01:00:20"/>
    <d v="1899-12-30T05:17:47"/>
    <d v="1899-12-30T03:21:35"/>
    <d v="1899-12-30T09:39:42"/>
    <d v="1899-12-30T00:08:40"/>
  </r>
  <r>
    <n v="38"/>
    <d v="1899-12-30T09:48:47"/>
    <x v="8"/>
    <s v="Ironman World Championship"/>
    <x v="8"/>
    <s v="M30-34"/>
    <n v="2006"/>
    <d v="1899-12-30T01:05:43"/>
    <d v="1899-12-30T05:02:56"/>
    <d v="1899-12-30T03:34:31"/>
    <d v="1899-12-30T09:43:10"/>
    <d v="1899-12-30T00:05:37"/>
  </r>
  <r>
    <n v="39"/>
    <d v="1899-12-30T09:49:33"/>
    <x v="15"/>
    <s v="Ironman Barcelona"/>
    <x v="9"/>
    <s v="M18-24"/>
    <n v="2017"/>
    <d v="1899-12-30T00:54:33"/>
    <d v="1899-12-30T04:58:50"/>
    <d v="1899-12-30T03:50:01"/>
    <d v="1899-12-30T09:43:24"/>
    <d v="1899-12-30T00:06:09"/>
  </r>
  <r>
    <n v="40"/>
    <d v="1899-12-30T09:52:49"/>
    <x v="16"/>
    <s v="Ironman Austria"/>
    <x v="13"/>
    <s v="M35-39"/>
    <n v="2022"/>
    <d v="1899-12-30T01:05:05"/>
    <d v="1899-12-30T05:12:12"/>
    <d v="1899-12-30T03:26:55"/>
    <d v="1899-12-30T09:44:12"/>
    <d v="1899-12-30T00:08:37"/>
  </r>
  <r>
    <n v="41"/>
    <d v="1899-12-30T09:53:18"/>
    <x v="17"/>
    <s v="Stichting Holland triathlon"/>
    <x v="7"/>
    <s v="M35-39"/>
    <n v="2012"/>
    <d v="1899-12-30T01:04:27"/>
    <d v="1899-12-30T05:21:16"/>
    <d v="1899-12-30T03:21:09"/>
    <d v="1899-12-30T09:46:52"/>
    <d v="1899-12-30T00:06:26"/>
  </r>
  <r>
    <n v="42"/>
    <d v="1899-12-30T09:53:45"/>
    <x v="6"/>
    <s v="Ironman Copenhagen"/>
    <x v="16"/>
    <s v="M25-29"/>
    <n v="2019"/>
    <d v="1899-12-30T00:56:28"/>
    <d v="1899-12-30T04:56:29"/>
    <d v="1899-12-30T03:52:26"/>
    <d v="1899-12-30T09:45:23"/>
    <d v="1899-12-30T00:08:22"/>
  </r>
  <r>
    <n v="43"/>
    <d v="1899-12-30T09:55:30"/>
    <x v="18"/>
    <s v="Ironman France"/>
    <x v="17"/>
    <s v="M35-39"/>
    <n v="2014"/>
    <d v="1899-12-30T01:14:12"/>
    <d v="1899-12-30T05:26:40"/>
    <d v="1899-12-30T03:01:01"/>
    <d v="1899-12-30T09:41:53"/>
    <d v="1899-12-30T00:13:37"/>
  </r>
  <r>
    <n v="44"/>
    <d v="1899-12-30T09:55:54"/>
    <x v="19"/>
    <s v="Ironman Germany"/>
    <x v="5"/>
    <s v="M25-29"/>
    <n v="2018"/>
    <d v="1899-12-30T01:01:36"/>
    <d v="1899-12-30T05:20:10"/>
    <d v="1899-12-30T03:27:36"/>
    <d v="1899-12-30T09:49:22"/>
    <d v="1899-12-30T00:06:32"/>
  </r>
  <r>
    <n v="45"/>
    <d v="1899-12-30T09:56:31"/>
    <x v="9"/>
    <s v="Ironman Switzerland"/>
    <x v="18"/>
    <s v="M35-39"/>
    <n v="2011"/>
    <d v="1899-12-30T01:07:46"/>
    <d v="1899-12-30T05:20:27"/>
    <d v="1899-12-30T03:23:33"/>
    <d v="1899-12-30T09:51:46"/>
    <d v="1899-12-30T00:04:45"/>
  </r>
  <r>
    <n v="46"/>
    <d v="1899-12-30T09:57:42"/>
    <x v="20"/>
    <s v="Stichting Holland triathlon"/>
    <x v="7"/>
    <s v="M25-29"/>
    <n v="2012"/>
    <d v="1899-12-30T01:04:26"/>
    <d v="1899-12-30T05:16:03"/>
    <d v="1899-12-30T03:31:19"/>
    <d v="1899-12-30T09:51:48"/>
    <d v="1899-12-30T00:05:54"/>
  </r>
  <r>
    <n v="47"/>
    <d v="1899-12-30T10:00:36"/>
    <x v="21"/>
    <s v="Ironman Barcelona"/>
    <x v="9"/>
    <s v="M25-29"/>
    <n v="2017"/>
    <d v="1899-12-30T01:21:47"/>
    <d v="1899-12-30T05:07:48"/>
    <d v="1899-12-30T03:24:40"/>
    <d v="1899-12-30T09:54:15"/>
    <d v="1899-12-30T00:06:21"/>
  </r>
  <r>
    <n v="48"/>
    <d v="1899-12-30T10:01:56"/>
    <x v="22"/>
    <s v="Ironman European Championship"/>
    <x v="5"/>
    <s v="M25-29"/>
    <n v="2016"/>
    <d v="1899-12-30T01:05:09"/>
    <d v="1899-12-30T05:28:00"/>
    <d v="1899-12-30T03:21:28"/>
    <d v="1899-12-30T09:54:37"/>
    <d v="1899-12-30T00:07:19"/>
  </r>
  <r>
    <n v="49"/>
    <d v="1899-12-30T10:03:06"/>
    <x v="23"/>
    <s v="Ironman Canada"/>
    <x v="3"/>
    <s v="M35-39"/>
    <n v="2010"/>
    <d v="1899-12-30T00:57:00"/>
    <d v="1899-12-30T05:33:00"/>
    <d v="1899-12-30T03:26:20"/>
    <d v="1899-12-30T09:56:20"/>
    <d v="1899-12-30T00:06:46"/>
  </r>
  <r>
    <n v="50"/>
    <d v="1899-12-30T10:05:50"/>
    <x v="24"/>
    <s v="Ironman World Championship"/>
    <x v="8"/>
    <s v="M30-34"/>
    <n v="2013"/>
    <d v="1899-12-30T01:09:49"/>
    <d v="1899-12-30T05:07:37"/>
    <d v="1899-12-30T03:39:22"/>
    <d v="1899-12-30T09:56:48"/>
    <d v="1899-12-30T00:09:02"/>
  </r>
  <r>
    <n v="51"/>
    <d v="1899-12-30T10:06:00"/>
    <x v="8"/>
    <s v="Ironman Austria"/>
    <x v="13"/>
    <s v="M30-34"/>
    <n v="2004"/>
    <d v="1899-12-30T01:02:46"/>
    <d v="1899-12-30T05:06:58"/>
    <d v="1899-12-30T03:49:38"/>
    <d v="1899-12-30T09:59:22"/>
    <d v="1899-12-30T00:06:38"/>
  </r>
  <r>
    <n v="52"/>
    <d v="1899-12-30T10:06:50"/>
    <x v="11"/>
    <s v="Ironman World Championship"/>
    <x v="8"/>
    <s v="M35-39"/>
    <n v="2005"/>
    <d v="1899-12-30T01:02:15"/>
    <d v="1899-12-30T05:17:34"/>
    <d v="1899-12-30T03:41:41"/>
    <d v="1899-12-30T10:01:30"/>
    <d v="1899-12-30T00:05:20"/>
  </r>
  <r>
    <n v="53"/>
    <d v="1899-12-30T10:08:45"/>
    <x v="9"/>
    <s v="Ironman Zurich"/>
    <x v="18"/>
    <s v="M40-44"/>
    <n v="2013"/>
    <d v="1899-12-30T01:13:00"/>
    <d v="1899-12-30T05:24:53"/>
    <d v="1899-12-30T03:24:50"/>
    <d v="1899-12-30T10:02:43"/>
    <d v="1899-12-30T00:06:02"/>
  </r>
  <r>
    <n v="54"/>
    <d v="1899-12-30T10:09:02"/>
    <x v="25"/>
    <s v="Openlakes Champagne"/>
    <x v="12"/>
    <s v="M40-44"/>
    <n v="2025"/>
    <d v="1899-12-30T01:04:12"/>
    <d v="1899-12-30T04:57:55"/>
    <d v="1899-12-30T03:55:35"/>
    <d v="1899-12-30T09:57:42"/>
    <d v="1899-12-30T00:11:20"/>
  </r>
  <r>
    <n v="55"/>
    <d v="1899-12-30T10:09:39"/>
    <x v="26"/>
    <s v="Ironman Vitoria"/>
    <x v="6"/>
    <s v="M30-34"/>
    <n v="2023"/>
    <d v="1899-12-30T01:02:13"/>
    <d v="1899-12-30T05:25:22"/>
    <d v="1899-12-30T03:31:06"/>
    <d v="1899-12-30T09:58:41"/>
    <d v="1899-12-30T00:10:58"/>
  </r>
  <r>
    <n v="56"/>
    <d v="1899-12-30T10:10:36"/>
    <x v="9"/>
    <s v="Ironman Mallorca"/>
    <x v="19"/>
    <s v="M45-49"/>
    <n v="2021"/>
    <d v="1899-12-30T01:00:54"/>
    <d v="1899-12-30T05:13:06"/>
    <d v="1899-12-30T03:48:35"/>
    <d v="1899-12-30T10:02:35"/>
    <d v="1899-12-30T00:08:01"/>
  </r>
  <r>
    <n v="57"/>
    <d v="1899-12-30T10:10:52"/>
    <x v="6"/>
    <s v="Ironman Copenhagen"/>
    <x v="16"/>
    <s v="M25-29"/>
    <n v="2022"/>
    <d v="1899-12-30T00:55:51"/>
    <d v="1899-12-30T04:50:31"/>
    <d v="1899-12-30T04:17:19"/>
    <d v="1899-12-30T10:03:41"/>
    <d v="1899-12-30T00:07:11"/>
  </r>
  <r>
    <n v="58"/>
    <d v="1899-12-30T10:12:31"/>
    <x v="27"/>
    <s v="Ironman Barcelona"/>
    <x v="9"/>
    <s v="M25-29"/>
    <n v="2017"/>
    <d v="1899-12-30T01:05:25"/>
    <d v="1899-12-30T05:15:54"/>
    <d v="1899-12-30T03:42:53"/>
    <d v="1899-12-30T10:04:12"/>
    <d v="1899-12-30T00:08:19"/>
  </r>
  <r>
    <n v="59"/>
    <d v="1899-12-30T10:13:32"/>
    <x v="18"/>
    <s v="Ironman Germany"/>
    <x v="5"/>
    <s v="M30-34"/>
    <n v="2018"/>
    <d v="1899-12-30T01:03:09"/>
    <d v="1899-12-30T05:16:37"/>
    <d v="1899-12-30T03:44:14"/>
    <d v="1899-12-30T10:04:00"/>
    <d v="1899-12-30T00:09:32"/>
  </r>
  <r>
    <n v="60"/>
    <d v="1899-12-30T10:13:58"/>
    <x v="9"/>
    <s v="Ironman World Championship"/>
    <x v="8"/>
    <s v="M45-49"/>
    <n v="2017"/>
    <d v="1899-12-30T01:03:12"/>
    <d v="1899-12-30T05:18:27"/>
    <d v="1899-12-30T03:44:45"/>
    <d v="1899-12-30T10:06:24"/>
    <d v="1899-12-30T00:07:34"/>
  </r>
  <r>
    <n v="61"/>
    <d v="1899-12-30T10:15:10"/>
    <x v="9"/>
    <s v="Ironman Austria"/>
    <x v="13"/>
    <s v="M50-54"/>
    <n v="2022"/>
    <d v="1899-12-30T01:17:06"/>
    <d v="1899-12-30T05:15:26"/>
    <d v="1899-12-30T03:33:37"/>
    <d v="1899-12-30T10:06:09"/>
    <d v="1899-12-30T00:09:01"/>
  </r>
  <r>
    <n v="62"/>
    <d v="1899-12-30T10:15:21"/>
    <x v="9"/>
    <s v="Ironman European Championship"/>
    <x v="5"/>
    <s v="M45-49"/>
    <n v="2019"/>
    <d v="1899-12-30T01:10:52"/>
    <d v="1899-12-30T05:18:46"/>
    <d v="1899-12-30T03:38:30"/>
    <d v="1899-12-30T10:08:08"/>
    <d v="1899-12-30T00:07:13"/>
  </r>
  <r>
    <n v="63"/>
    <d v="1899-12-30T10:16:42"/>
    <x v="23"/>
    <s v="Ironman Arizona"/>
    <x v="14"/>
    <s v="M35-39"/>
    <n v="2008"/>
    <d v="1899-12-30T00:59:31"/>
    <d v="1899-12-30T05:34:21"/>
    <d v="1899-12-30T03:36:49"/>
    <d v="1899-12-30T10:10:41"/>
    <d v="1899-12-30T00:06:01"/>
  </r>
  <r>
    <n v="64"/>
    <d v="1899-12-30T10:16:59"/>
    <x v="5"/>
    <s v="Ironman World Championship"/>
    <x v="8"/>
    <s v="M25-29"/>
    <n v="2018"/>
    <d v="1899-12-30T00:57:36"/>
    <d v="1899-12-30T05:09:05"/>
    <d v="1899-12-30T04:04:22"/>
    <d v="1899-12-30T10:11:03"/>
    <d v="1899-12-30T00:05:56"/>
  </r>
  <r>
    <n v="65"/>
    <d v="1899-12-30T10:17:02"/>
    <x v="28"/>
    <s v="Ironman Germany"/>
    <x v="5"/>
    <s v="M45-49"/>
    <n v="2012"/>
    <d v="1899-12-30T01:11:06"/>
    <d v="1899-12-30T05:28:20"/>
    <d v="1899-12-30T03:29:50"/>
    <d v="1899-12-30T10:09:16"/>
    <d v="1899-12-30T00:07:46"/>
  </r>
  <r>
    <n v="66"/>
    <d v="1899-12-30T10:17:09"/>
    <x v="9"/>
    <s v="Ironman France"/>
    <x v="17"/>
    <s v="M40-44"/>
    <n v="2012"/>
    <d v="1899-12-30T01:04:17"/>
    <d v="1899-12-30T05:30:46"/>
    <d v="1899-12-30T03:32:31"/>
    <d v="1899-12-30T10:07:34"/>
    <d v="1899-12-30T00:09:35"/>
  </r>
  <r>
    <n v="67"/>
    <d v="1899-12-30T10:17:45"/>
    <x v="29"/>
    <s v="Ironman Germany"/>
    <x v="5"/>
    <s v="M35-39"/>
    <n v="2018"/>
    <d v="1899-12-30T01:01:35"/>
    <d v="1899-12-30T05:23:41"/>
    <d v="1899-12-30T03:45:25"/>
    <d v="1899-12-30T10:10:41"/>
    <d v="1899-12-30T00:07:04"/>
  </r>
  <r>
    <n v="68"/>
    <d v="1899-12-30T10:18:04"/>
    <x v="30"/>
    <s v="Ironman Austria"/>
    <x v="13"/>
    <s v="M25-29"/>
    <n v="2004"/>
    <d v="1899-12-30T00:59:12"/>
    <d v="1899-12-30T05:29:31"/>
    <d v="1899-12-30T03:43:04"/>
    <d v="1899-12-30T10:11:47"/>
    <d v="1899-12-30T00:06:17"/>
  </r>
  <r>
    <n v="69"/>
    <d v="1899-12-30T10:19:04"/>
    <x v="9"/>
    <s v="Ironman World Championship"/>
    <x v="8"/>
    <s v="M40-44"/>
    <n v="2013"/>
    <d v="1899-12-30T01:07:13"/>
    <d v="1899-12-30T05:25:06"/>
    <d v="1899-12-30T03:38:28"/>
    <d v="1899-12-30T10:10:47"/>
    <d v="1899-12-30T00:08:17"/>
  </r>
  <r>
    <n v="70"/>
    <d v="1899-12-30T10:19:23"/>
    <x v="31"/>
    <s v="Ironman Italy"/>
    <x v="15"/>
    <s v="M25-29"/>
    <n v="2019"/>
    <d v="1899-12-30T01:08:00"/>
    <d v="1899-12-30T05:19:00"/>
    <d v="1899-12-30T03:39:00"/>
    <d v="1899-12-30T10:06:00"/>
    <d v="1899-12-30T00:13:23"/>
  </r>
  <r>
    <n v="71"/>
    <d v="1899-12-30T10:20:19"/>
    <x v="27"/>
    <s v="Challenge Almere"/>
    <x v="7"/>
    <s v="M35-39"/>
    <n v="2024"/>
    <d v="1899-12-30T01:15:47"/>
    <d v="1899-12-30T05:19:53"/>
    <d v="1899-12-30T03:34:57"/>
    <d v="1899-12-30T10:10:37"/>
    <d v="1899-12-30T00:09:42"/>
  </r>
  <r>
    <n v="72"/>
    <d v="1899-12-30T10:21:37"/>
    <x v="29"/>
    <s v="Ironman Vichy"/>
    <x v="20"/>
    <s v="M30-34"/>
    <n v="2015"/>
    <d v="1899-12-30T01:05:36"/>
    <d v="1899-12-30T05:43:12"/>
    <d v="1899-12-30T03:25:32"/>
    <d v="1899-12-30T10:14:20"/>
    <d v="1899-12-30T00:07:17"/>
  </r>
  <r>
    <n v="73"/>
    <d v="1899-12-30T10:21:47"/>
    <x v="30"/>
    <s v="Ironman Germany"/>
    <x v="5"/>
    <s v="M25-29"/>
    <n v="2008"/>
    <d v="1899-12-30T00:56:37"/>
    <d v="1899-12-30T05:37:41"/>
    <d v="1899-12-30T03:41:42"/>
    <d v="1899-12-30T10:16:00"/>
    <d v="1899-12-30T00:05:47"/>
  </r>
  <r>
    <n v="74"/>
    <d v="1899-12-30T10:21:50"/>
    <x v="11"/>
    <s v="Ironman Austria"/>
    <x v="13"/>
    <s v="M25-29"/>
    <n v="2002"/>
    <d v="1899-12-30T00:59:53"/>
    <d v="1899-12-30T05:17:21"/>
    <d v="1899-12-30T03:57:16"/>
    <d v="1899-12-30T10:14:30"/>
    <d v="1899-12-30T00:07:20"/>
  </r>
  <r>
    <n v="75"/>
    <d v="1899-12-30T10:21:50"/>
    <x v="30"/>
    <s v="Ironman France"/>
    <x v="17"/>
    <s v="M30-34"/>
    <n v="2011"/>
    <d v="1899-12-30T00:58:43"/>
    <d v="1899-12-30T05:44:26"/>
    <d v="1899-12-30T03:32:13"/>
    <d v="1899-12-30T10:15:22"/>
    <d v="1899-12-30T00:06:28"/>
  </r>
  <r>
    <n v="76"/>
    <d v="1899-12-30T10:22:18"/>
    <x v="23"/>
    <s v="Ironman Austria"/>
    <x v="13"/>
    <s v="M30-34"/>
    <n v="2007"/>
    <d v="1899-12-30T00:58:14"/>
    <d v="1899-12-30T05:15:13"/>
    <d v="1899-12-30T04:01:28"/>
    <d v="1899-12-30T10:14:55"/>
    <d v="1899-12-30T00:07:23"/>
  </r>
  <r>
    <n v="77"/>
    <d v="1899-12-30T10:22:42"/>
    <x v="32"/>
    <s v="Ironman Hamburg"/>
    <x v="21"/>
    <s v="M30-34"/>
    <n v="2022"/>
    <d v="1899-12-30T01:07:57"/>
    <d v="1899-12-30T05:27:04"/>
    <d v="1899-12-30T03:31:32"/>
    <d v="1899-12-30T10:06:33"/>
    <d v="1899-12-30T00:16:09"/>
  </r>
  <r>
    <n v="78"/>
    <d v="1899-12-30T10:23:46"/>
    <x v="27"/>
    <s v="Ironlakes"/>
    <x v="22"/>
    <s v="M30-34"/>
    <n v="2019"/>
    <d v="1899-12-30T01:03:39"/>
    <d v="1899-12-30T05:35:59"/>
    <d v="1899-12-30T03:40:24"/>
    <d v="1899-12-30T10:20:02"/>
    <d v="1899-12-30T00:03:44"/>
  </r>
  <r>
    <n v="79"/>
    <d v="1899-12-30T10:25:43"/>
    <x v="33"/>
    <s v="Challenge Roth"/>
    <x v="0"/>
    <s v="M50-54"/>
    <n v="2010"/>
    <d v="1899-12-30T01:12:00"/>
    <d v="1899-12-30T05:39:49"/>
    <d v="1899-12-30T03:25:39"/>
    <d v="1899-12-30T10:17:28"/>
    <d v="1899-12-30T00:08:15"/>
  </r>
  <r>
    <n v="80"/>
    <d v="1899-12-30T10:27:08"/>
    <x v="0"/>
    <s v="Ironman Switzerland"/>
    <x v="18"/>
    <s v="M30-34"/>
    <n v="2004"/>
    <d v="1899-12-30T01:08:18"/>
    <d v="1899-12-30T05:23:27"/>
    <d v="1899-12-30T03:51:24"/>
    <d v="1899-12-30T10:23:09"/>
    <d v="1899-12-30T00:03:59"/>
  </r>
  <r>
    <n v="81"/>
    <d v="1899-12-30T10:32:01"/>
    <x v="19"/>
    <s v="Ironman France"/>
    <x v="17"/>
    <s v="M25-29"/>
    <n v="2014"/>
    <d v="1899-12-30T01:06:51"/>
    <d v="1899-12-30T05:10:16"/>
    <d v="1899-12-30T04:07:48"/>
    <d v="1899-12-30T10:24:55"/>
    <d v="1899-12-30T00:07:06"/>
  </r>
  <r>
    <n v="82"/>
    <d v="1899-12-30T10:32:46"/>
    <x v="34"/>
    <s v="Ironman Italy"/>
    <x v="15"/>
    <s v="M18-24"/>
    <n v="2018"/>
    <d v="1899-12-30T00:54:54"/>
    <d v="1899-12-30T05:24:23"/>
    <d v="1899-12-30T04:01:10"/>
    <d v="1899-12-30T10:20:27"/>
    <d v="1899-12-30T00:12:19"/>
  </r>
  <r>
    <n v="83"/>
    <d v="1899-12-30T10:34:34"/>
    <x v="35"/>
    <s v="Ironman Hamburg"/>
    <x v="21"/>
    <s v="M30-34"/>
    <n v="2023"/>
    <d v="1899-12-30T01:13:36"/>
    <d v="1899-12-30T05:31:30"/>
    <d v="1899-12-30T03:34:06"/>
    <d v="1899-12-30T10:19:12"/>
    <d v="1899-12-30T00:15:22"/>
  </r>
  <r>
    <n v="84"/>
    <d v="1899-12-30T10:35:35"/>
    <x v="9"/>
    <s v="Ironman Lanzarote Canarias"/>
    <x v="11"/>
    <s v="M45-49"/>
    <n v="2017"/>
    <d v="1899-12-30T01:01:26"/>
    <d v="1899-12-30T05:57:01"/>
    <d v="1899-12-30T03:26:41"/>
    <d v="1899-12-30T10:25:08"/>
    <d v="1899-12-30T00:10:27"/>
  </r>
  <r>
    <n v="85"/>
    <d v="1899-12-30T10:36:59"/>
    <x v="36"/>
    <s v="Ironman Italy"/>
    <x v="15"/>
    <s v="M25-29"/>
    <n v="2018"/>
    <d v="1899-12-30T00:54:52"/>
    <d v="1899-12-30T05:10:34"/>
    <d v="1899-12-30T04:21:58"/>
    <d v="1899-12-30T10:27:24"/>
    <d v="1899-12-30T00:09:35"/>
  </r>
  <r>
    <n v="86"/>
    <d v="1899-12-30T10:37:11"/>
    <x v="37"/>
    <s v="Ironman France"/>
    <x v="17"/>
    <s v="M35-39"/>
    <n v="2011"/>
    <d v="1899-12-30T01:00:39"/>
    <d v="1899-12-30T05:31:38"/>
    <d v="1899-12-30T03:54:51"/>
    <d v="1899-12-30T10:27:08"/>
    <d v="1899-12-30T00:10:03"/>
  </r>
  <r>
    <n v="87"/>
    <d v="1899-12-30T10:37:46"/>
    <x v="38"/>
    <s v="Ironman Austria"/>
    <x v="13"/>
    <s v="M30-34"/>
    <n v="2000"/>
    <d v="1899-12-30T01:12:23"/>
    <d v="1899-12-30T05:21:25"/>
    <d v="1899-12-30T03:55:27"/>
    <d v="1899-12-30T10:29:15"/>
    <d v="1899-12-30T00:08:31"/>
  </r>
  <r>
    <n v="88"/>
    <d v="1899-12-30T10:38:25"/>
    <x v="39"/>
    <s v="Challenge Roth"/>
    <x v="0"/>
    <s v="M45-49"/>
    <n v="2010"/>
    <d v="1899-12-30T01:16:17"/>
    <d v="1899-12-30T05:39:46"/>
    <d v="1899-12-30T03:27:02"/>
    <d v="1899-12-30T10:23:05"/>
    <d v="1899-12-30T00:15:20"/>
  </r>
  <r>
    <n v="89"/>
    <d v="1899-12-30T10:41:09"/>
    <x v="21"/>
    <s v="Ironman France"/>
    <x v="17"/>
    <s v="M25-29"/>
    <n v="2016"/>
    <d v="1899-12-30T01:24:39"/>
    <d v="1899-12-30T05:39:56"/>
    <d v="1899-12-30T03:27:49"/>
    <d v="1899-12-30T10:32:24"/>
    <d v="1899-12-30T00:08:45"/>
  </r>
  <r>
    <n v="90"/>
    <d v="1899-12-30T10:42:04"/>
    <x v="40"/>
    <s v="Ironman France"/>
    <x v="17"/>
    <s v="M45-49"/>
    <n v="2013"/>
    <d v="1899-12-30T01:26:43"/>
    <d v="1899-12-30T05:16:54"/>
    <d v="1899-12-30T03:42:46"/>
    <d v="1899-12-30T10:26:23"/>
    <d v="1899-12-30T00:15:41"/>
  </r>
  <r>
    <n v="91"/>
    <d v="1899-12-30T10:43:40"/>
    <x v="41"/>
    <s v="Ironman European Championship"/>
    <x v="5"/>
    <s v="M25-29"/>
    <n v="2016"/>
    <d v="1899-12-30T01:01:00"/>
    <d v="1899-12-30T05:33:47"/>
    <d v="1899-12-30T04:00:27"/>
    <d v="1899-12-30T10:35:14"/>
    <d v="1899-12-30T00:08:26"/>
  </r>
  <r>
    <n v="92"/>
    <d v="1899-12-30T10:43:48"/>
    <x v="42"/>
    <s v="Ironman Austria"/>
    <x v="13"/>
    <s v="M25-29"/>
    <n v="2004"/>
    <d v="1899-12-30T01:02:52"/>
    <d v="1899-12-30T05:25:01"/>
    <d v="1899-12-30T04:07:38"/>
    <d v="1899-12-30T10:35:31"/>
    <d v="1899-12-30T00:08:17"/>
  </r>
  <r>
    <n v="93"/>
    <d v="1899-12-30T10:45:14"/>
    <x v="9"/>
    <s v="Ironman World Championship"/>
    <x v="8"/>
    <s v="M50-54"/>
    <n v="2022"/>
    <d v="1899-12-30T01:08:42"/>
    <d v="1899-12-30T05:26:52"/>
    <d v="1899-12-30T03:59:09"/>
    <d v="1899-12-30T10:34:43"/>
    <d v="1899-12-30T00:10:31"/>
  </r>
  <r>
    <n v="94"/>
    <d v="1899-12-30T10:45:46"/>
    <x v="43"/>
    <s v="Challenge Roth"/>
    <x v="0"/>
    <s v="M30-34"/>
    <n v="2005"/>
    <d v="1899-12-30T01:05:33"/>
    <d v="1899-12-30T05:28:27"/>
    <d v="1899-12-30T04:04:26"/>
    <d v="1899-12-30T10:38:26"/>
    <d v="1899-12-30T00:07:20"/>
  </r>
  <r>
    <n v="95"/>
    <d v="1899-12-30T10:46:27"/>
    <x v="44"/>
    <s v="Ironman Copenhagen"/>
    <x v="16"/>
    <s v="M30-34"/>
    <n v="2023"/>
    <d v="1899-12-30T01:06:30"/>
    <d v="1899-12-30T05:11:23"/>
    <d v="1899-12-30T04:17:01"/>
    <d v="1899-12-30T10:34:54"/>
    <d v="1899-12-30T00:11:33"/>
  </r>
  <r>
    <n v="96"/>
    <d v="1899-12-30T10:48:38"/>
    <x v="23"/>
    <s v="Ironman Germany"/>
    <x v="5"/>
    <s v="M30-34"/>
    <n v="2006"/>
    <d v="1899-12-30T01:08:33"/>
    <d v="1899-12-30T05:29:51"/>
    <d v="1899-12-30T04:04:11"/>
    <d v="1899-12-30T10:42:35"/>
    <d v="1899-12-30T00:06:03"/>
  </r>
  <r>
    <n v="97"/>
    <d v="1899-12-30T10:49:29"/>
    <x v="45"/>
    <s v="Ironman Vitoria"/>
    <x v="6"/>
    <s v="M30-34"/>
    <n v="2022"/>
    <d v="1899-12-30T01:21:18"/>
    <d v="1899-12-30T05:10:50"/>
    <d v="1899-12-30T04:06:37"/>
    <d v="1899-12-30T10:38:45"/>
    <d v="1899-12-30T00:10:44"/>
  </r>
  <r>
    <n v="98"/>
    <d v="1899-12-30T10:52:03"/>
    <x v="46"/>
    <s v="Stichting Holland triathlon"/>
    <x v="7"/>
    <s v="M40-44"/>
    <n v="2012"/>
    <d v="1899-12-30T01:09:05"/>
    <d v="1899-12-30T06:09:43"/>
    <d v="1899-12-30T03:25:06"/>
    <d v="1899-12-30T10:43:54"/>
    <d v="1899-12-30T00:08:09"/>
  </r>
  <r>
    <n v="99"/>
    <d v="1899-12-30T10:52:48"/>
    <x v="27"/>
    <s v="IronPhil"/>
    <x v="23"/>
    <s v="M30-34"/>
    <n v="2020"/>
    <d v="1899-12-30T01:01:02"/>
    <d v="1899-12-30T05:51:13"/>
    <d v="1899-12-30T03:53:00"/>
    <d v="1899-12-30T10:45:15"/>
    <d v="1899-12-30T00:07:33"/>
  </r>
  <r>
    <n v="100"/>
    <d v="1899-12-30T10:54:17"/>
    <x v="9"/>
    <s v="Ironman Lanzarote Canarias"/>
    <x v="11"/>
    <s v="M40-44"/>
    <n v="2015"/>
    <d v="1899-12-30T01:06:25"/>
    <d v="1899-12-30T06:10:43"/>
    <d v="1899-12-30T03:27:22"/>
    <d v="1899-12-30T10:44:30"/>
    <d v="1899-12-30T00:09:47"/>
  </r>
  <r>
    <n v="101"/>
    <d v="1899-12-30T10:54:21"/>
    <x v="47"/>
    <s v="Ironman Austria"/>
    <x v="13"/>
    <s v="M30-34"/>
    <n v="2014"/>
    <d v="1899-12-30T01:13:20"/>
    <d v="1899-12-30T05:29:11"/>
    <d v="1899-12-30T03:59:17"/>
    <d v="1899-12-30T10:41:48"/>
    <d v="1899-12-30T00:12:33"/>
  </r>
  <r>
    <n v="102"/>
    <d v="1899-12-30T10:54:58"/>
    <x v="48"/>
    <s v="Ironman Western Australia"/>
    <x v="24"/>
    <s v="M55-59"/>
    <n v="2023"/>
    <d v="1899-12-30T01:11:37"/>
    <d v="1899-12-30T05:14:51"/>
    <d v="1899-12-30T04:16:14"/>
    <d v="1899-12-30T10:42:42"/>
    <d v="1899-12-30T00:12:16"/>
  </r>
  <r>
    <n v="103"/>
    <d v="1899-12-30T10:55:51"/>
    <x v="49"/>
    <s v="Ironman World Championship"/>
    <x v="8"/>
    <s v="F25-29"/>
    <n v="2013"/>
    <d v="1899-12-30T01:10:08"/>
    <d v="1899-12-30T05:35:18"/>
    <d v="1899-12-30T04:00:33"/>
    <d v="1899-12-30T10:45:59"/>
    <d v="1899-12-30T00:09:52"/>
  </r>
  <r>
    <n v="104"/>
    <d v="1899-12-30T10:56:22"/>
    <x v="39"/>
    <s v="Ironman Germany"/>
    <x v="5"/>
    <s v="M45-49"/>
    <n v="2012"/>
    <d v="1899-12-30T01:11:51"/>
    <d v="1899-12-30T05:52:27"/>
    <d v="1899-12-30T03:33:09"/>
    <d v="1899-12-30T10:37:27"/>
    <d v="1899-12-30T00:18:55"/>
  </r>
  <r>
    <n v="105"/>
    <d v="1899-12-30T10:56:40"/>
    <x v="50"/>
    <s v="Ironman Austria"/>
    <x v="13"/>
    <s v="M45-49"/>
    <n v="2014"/>
    <d v="1899-12-30T01:09:38"/>
    <d v="1899-12-30T05:56:43"/>
    <d v="1899-12-30T03:37:54"/>
    <d v="1899-12-30T10:44:15"/>
    <d v="1899-12-30T00:12:25"/>
  </r>
  <r>
    <n v="106"/>
    <d v="1899-12-30T10:57:56"/>
    <x v="51"/>
    <s v="Ironman Austria"/>
    <x v="13"/>
    <s v="M35-39"/>
    <n v="2004"/>
    <d v="1899-12-30T01:10:09"/>
    <d v="1899-12-30T05:15:51"/>
    <d v="1899-12-30T04:24:12"/>
    <d v="1899-12-30T10:50:12"/>
    <d v="1899-12-30T00:07:44"/>
  </r>
  <r>
    <n v="107"/>
    <d v="1899-12-30T10:58:26"/>
    <x v="31"/>
    <s v="Chtriman"/>
    <x v="25"/>
    <s v="M30-34"/>
    <n v="2023"/>
    <d v="1899-12-30T01:02:06"/>
    <d v="1899-12-30T05:31:16"/>
    <d v="1899-12-30T04:19:36"/>
    <d v="1899-12-30T10:52:58"/>
    <d v="1899-12-30T00:05:28"/>
  </r>
  <r>
    <n v="108"/>
    <d v="1899-12-30T10:58:53"/>
    <x v="21"/>
    <s v="Ironlakes"/>
    <x v="22"/>
    <s v="M30-34"/>
    <n v="2019"/>
    <d v="1899-12-30T01:27:32"/>
    <d v="1899-12-30T05:36:51"/>
    <d v="1899-12-30T03:49:17"/>
    <d v="1899-12-30T10:53:40"/>
    <d v="1899-12-30T00:05:13"/>
  </r>
  <r>
    <n v="109"/>
    <d v="1899-12-30T10:59:06"/>
    <x v="33"/>
    <s v="Ironman Austria"/>
    <x v="13"/>
    <s v="M40-44"/>
    <n v="2004"/>
    <d v="1899-12-30T01:10:40"/>
    <d v="1899-12-30T05:55:11"/>
    <d v="1899-12-30T03:45:28"/>
    <d v="1899-12-30T10:51:19"/>
    <d v="1899-12-30T00:07:47"/>
  </r>
  <r>
    <n v="110"/>
    <d v="1899-12-30T10:59:59"/>
    <x v="15"/>
    <s v="Bayman"/>
    <x v="26"/>
    <s v="M30-34"/>
    <n v="2024"/>
    <d v="1899-12-30T01:04:24"/>
    <d v="1899-12-30T05:18:12"/>
    <d v="1899-12-30T04:30:14"/>
    <d v="1899-12-30T10:52:50"/>
    <d v="1899-12-30T00:07:09"/>
  </r>
  <r>
    <n v="111"/>
    <d v="1899-12-30T11:06:31"/>
    <x v="52"/>
    <s v="Ironman Portugal - Cascais"/>
    <x v="27"/>
    <s v="F35-39"/>
    <n v="2021"/>
    <d v="1899-12-30T01:09:45"/>
    <d v="1899-12-30T05:56:44"/>
    <d v="1899-12-30T03:49:59"/>
    <d v="1899-12-30T10:56:28"/>
    <d v="1899-12-30T00:10:03"/>
  </r>
  <r>
    <n v="112"/>
    <d v="1899-12-30T11:06:50"/>
    <x v="53"/>
    <s v="Ironman Germany"/>
    <x v="5"/>
    <s v="M35-39"/>
    <n v="2012"/>
    <d v="1899-12-30T01:06:01"/>
    <d v="1899-12-30T05:49:21"/>
    <d v="1899-12-30T03:57:32"/>
    <d v="1899-12-30T10:52:54"/>
    <d v="1899-12-30T00:13:56"/>
  </r>
  <r>
    <n v="113"/>
    <d v="1899-12-30T11:08:44"/>
    <x v="54"/>
    <s v="Ironman Copenhagen"/>
    <x v="16"/>
    <s v="M30-34"/>
    <n v="2022"/>
    <d v="1899-12-30T01:04:48"/>
    <d v="1899-12-30T05:03:04"/>
    <d v="1899-12-30T04:44:10"/>
    <d v="1899-12-30T10:52:02"/>
    <d v="1899-12-30T00:16:42"/>
  </r>
  <r>
    <n v="114"/>
    <d v="1899-12-30T11:09:34"/>
    <x v="55"/>
    <s v="Ironman France"/>
    <x v="17"/>
    <s v="M30-34"/>
    <n v="2007"/>
    <d v="1899-12-30T00:57:12"/>
    <d v="1899-12-30T05:20:39"/>
    <d v="1899-12-30T04:43:45"/>
    <d v="1899-12-30T11:01:36"/>
    <d v="1899-12-30T00:07:58"/>
  </r>
  <r>
    <n v="115"/>
    <d v="1899-12-30T11:11:17"/>
    <x v="56"/>
    <s v="Ironman Barcelona"/>
    <x v="9"/>
    <s v="M25-29"/>
    <n v="2017"/>
    <d v="1899-12-30T01:20:08"/>
    <d v="1899-12-30T05:37:21"/>
    <d v="1899-12-30T04:03:49"/>
    <d v="1899-12-30T11:01:18"/>
    <d v="1899-12-30T00:09:59"/>
  </r>
  <r>
    <n v="116"/>
    <d v="1899-12-30T11:11:44"/>
    <x v="57"/>
    <s v="Ironman Germany"/>
    <x v="5"/>
    <s v="M30-34"/>
    <n v="2013"/>
    <d v="1899-12-30T01:21:54"/>
    <d v="1899-12-30T05:49:51"/>
    <d v="1899-12-30T03:50:46"/>
    <d v="1899-12-30T11:02:31"/>
    <d v="1899-12-30T00:09:13"/>
  </r>
  <r>
    <n v="117"/>
    <d v="1899-12-30T11:13:24"/>
    <x v="33"/>
    <s v="Ironman Switzerland"/>
    <x v="18"/>
    <s v="M45-49"/>
    <n v="2007"/>
    <d v="1899-12-30T01:14:16"/>
    <d v="1899-12-30T05:54:17"/>
    <d v="1899-12-30T03:59:38"/>
    <d v="1899-12-30T11:08:11"/>
    <d v="1899-12-30T00:05:13"/>
  </r>
  <r>
    <n v="118"/>
    <d v="1899-12-30T11:13:33"/>
    <x v="58"/>
    <s v="Ironman Hamburg"/>
    <x v="21"/>
    <s v="M45-49"/>
    <n v="2023"/>
    <d v="1899-12-30T01:14:42"/>
    <d v="1899-12-30T05:40:18"/>
    <d v="1899-12-30T04:02:47"/>
    <d v="1899-12-30T10:57:47"/>
    <d v="1899-12-30T00:15:46"/>
  </r>
  <r>
    <n v="119"/>
    <d v="1899-12-30T11:14:32"/>
    <x v="28"/>
    <s v="Ironman France"/>
    <x v="17"/>
    <s v="M45-49"/>
    <n v="2009"/>
    <d v="1899-12-30T01:09:45"/>
    <d v="1899-12-30T05:49:17"/>
    <d v="1899-12-30T03:58:50"/>
    <d v="1899-12-30T10:57:52"/>
    <d v="1899-12-30T00:16:40"/>
  </r>
  <r>
    <n v="120"/>
    <d v="1899-12-30T11:15:52"/>
    <x v="1"/>
    <s v="Ironman Lanzarote Canarias"/>
    <x v="11"/>
    <s v="M40-44"/>
    <n v="2024"/>
    <d v="1899-12-30T01:02:40"/>
    <d v="1899-12-30T06:27:23"/>
    <d v="1899-12-30T03:33:17"/>
    <d v="1899-12-30T11:03:20"/>
    <d v="1899-12-30T00:12:32"/>
  </r>
  <r>
    <n v="121"/>
    <d v="1899-12-30T11:16:57"/>
    <x v="51"/>
    <s v="Ironman Europe"/>
    <x v="0"/>
    <s v="M30-34"/>
    <n v="2001"/>
    <d v="1899-12-30T01:15:13"/>
    <d v="1899-12-30T05:33:06"/>
    <d v="1899-12-30T04:19:12"/>
    <d v="1899-12-30T11:07:31"/>
    <d v="1899-12-30T00:09:26"/>
  </r>
  <r>
    <n v="122"/>
    <d v="1899-12-30T11:18:06"/>
    <x v="59"/>
    <s v="Ironman Vitoria"/>
    <x v="6"/>
    <s v="M40-44"/>
    <n v="2025"/>
    <d v="1899-12-30T01:34:41"/>
    <d v="1899-12-30T05:40:22"/>
    <d v="1899-12-30T03:47:37"/>
    <d v="1899-12-30T11:02:40"/>
    <d v="1899-12-30T00:15:26"/>
  </r>
  <r>
    <n v="123"/>
    <d v="1899-12-30T11:19:16"/>
    <x v="60"/>
    <s v="Ironman Germany"/>
    <x v="5"/>
    <s v="M25-29"/>
    <n v="2006"/>
    <d v="1899-12-30T01:08:53"/>
    <d v="1899-12-30T05:34:15"/>
    <d v="1899-12-30T04:29:17"/>
    <d v="1899-12-30T11:12:25"/>
    <d v="1899-12-30T00:06:51"/>
  </r>
  <r>
    <n v="124"/>
    <d v="1899-12-30T11:24:37"/>
    <x v="51"/>
    <s v="Ironman Austria"/>
    <x v="13"/>
    <s v="M30-34"/>
    <n v="2000"/>
    <d v="1899-12-30T01:11:32"/>
    <d v="1899-12-30T05:28:55"/>
    <d v="1899-12-30T04:35:56"/>
    <d v="1899-12-30T11:16:23"/>
    <d v="1899-12-30T00:08:14"/>
  </r>
  <r>
    <n v="125"/>
    <d v="1899-12-30T11:24:38"/>
    <x v="61"/>
    <s v="Ironman France"/>
    <x v="17"/>
    <s v="M30-34"/>
    <n v="2013"/>
    <d v="1899-12-30T01:06:25"/>
    <d v="1899-12-30T05:48:06"/>
    <d v="1899-12-30T04:14:53"/>
    <d v="1899-12-30T11:09:24"/>
    <d v="1899-12-30T00:15:14"/>
  </r>
  <r>
    <n v="126"/>
    <d v="1899-12-30T11:27:32"/>
    <x v="62"/>
    <s v="Ironman Hamburg"/>
    <x v="21"/>
    <s v="F25-29"/>
    <n v="2022"/>
    <d v="1899-12-30T01:17:57"/>
    <d v="1899-12-30T05:59:06"/>
    <d v="1899-12-30T03:53:40"/>
    <d v="1899-12-30T11:10:43"/>
    <d v="1899-12-30T00:16:49"/>
  </r>
  <r>
    <n v="127"/>
    <d v="1899-12-30T11:27:41"/>
    <x v="63"/>
    <s v="Challenge Roth"/>
    <x v="0"/>
    <s v="M30-34"/>
    <n v="2005"/>
    <d v="1899-12-30T01:07:27"/>
    <d v="1899-12-30T05:49:01"/>
    <d v="1899-12-30T04:18:58"/>
    <d v="1899-12-30T11:15:26"/>
    <d v="1899-12-30T00:12:15"/>
  </r>
  <r>
    <n v="128"/>
    <d v="1899-12-30T11:29:18"/>
    <x v="59"/>
    <s v="Ironman Maastricht Limburg"/>
    <x v="28"/>
    <s v="M30-34"/>
    <n v="2017"/>
    <d v="1899-12-30T01:18:24"/>
    <d v="1899-12-30T05:51:11"/>
    <d v="1899-12-30T04:06:26"/>
    <d v="1899-12-30T11:16:01"/>
    <d v="1899-12-30T00:13:17"/>
  </r>
  <r>
    <n v="129"/>
    <d v="1899-12-30T11:29:20"/>
    <x v="64"/>
    <s v="Ironman Vichy"/>
    <x v="20"/>
    <s v="M30-34"/>
    <n v="2018"/>
    <d v="1899-12-30T01:21:39"/>
    <d v="1899-12-30T05:38:25"/>
    <d v="1899-12-30T04:16:24"/>
    <d v="1899-12-30T11:16:28"/>
    <d v="1899-12-30T00:12:52"/>
  </r>
  <r>
    <n v="130"/>
    <d v="1899-12-30T11:29:24"/>
    <x v="65"/>
    <s v="Ironman European Championship"/>
    <x v="5"/>
    <s v="M35-39"/>
    <n v="2016"/>
    <d v="1899-12-30T01:22:40"/>
    <d v="1899-12-30T06:09:37"/>
    <d v="1899-12-30T03:39:56"/>
    <d v="1899-12-30T11:12:13"/>
    <d v="1899-12-30T00:17:11"/>
  </r>
  <r>
    <n v="131"/>
    <d v="1899-12-30T11:29:40"/>
    <x v="66"/>
    <s v="Challenge Roth"/>
    <x v="0"/>
    <s v="M30-34"/>
    <n v="2004"/>
    <d v="1899-12-30T01:04:09"/>
    <d v="1899-12-30T05:32:03"/>
    <d v="1899-12-30T04:47:20"/>
    <d v="1899-12-30T11:23:32"/>
    <d v="1899-12-30T00:06:08"/>
  </r>
  <r>
    <n v="132"/>
    <d v="1899-12-30T11:30:11"/>
    <x v="67"/>
    <s v="Ironman Copenhagen"/>
    <x v="16"/>
    <s v="F40-44"/>
    <n v="2022"/>
    <d v="1899-12-30T01:04:36"/>
    <d v="1899-12-30T05:48:57"/>
    <d v="1899-12-30T04:21:35"/>
    <d v="1899-12-30T11:15:08"/>
    <d v="1899-12-30T00:15:03"/>
  </r>
  <r>
    <n v="133"/>
    <d v="1899-12-30T11:31:29"/>
    <x v="68"/>
    <s v="Ironman Austria"/>
    <x v="13"/>
    <s v="M45-49"/>
    <n v="2014"/>
    <d v="1899-12-30T01:15:57"/>
    <d v="1899-12-30T05:25:38"/>
    <d v="1899-12-30T04:37:54"/>
    <d v="1899-12-30T11:19:29"/>
    <d v="1899-12-30T00:12:00"/>
  </r>
  <r>
    <n v="134"/>
    <d v="1899-12-30T11:34:03"/>
    <x v="69"/>
    <s v="Ironman European Championship"/>
    <x v="5"/>
    <s v="M40-44"/>
    <n v="2016"/>
    <d v="1899-12-30T01:05:05"/>
    <d v="1899-12-30T05:53:24"/>
    <d v="1899-12-30T04:20:21"/>
    <d v="1899-12-30T11:18:50"/>
    <d v="1899-12-30T00:15:13"/>
  </r>
  <r>
    <n v="135"/>
    <d v="1899-12-30T11:34:31"/>
    <x v="67"/>
    <s v="Ironman Barcelona"/>
    <x v="9"/>
    <s v="F35-39"/>
    <n v="2017"/>
    <d v="1899-12-30T01:06:05"/>
    <d v="1899-12-30T06:06:36"/>
    <d v="1899-12-30T04:04:44"/>
    <d v="1899-12-30T11:17:25"/>
    <d v="1899-12-30T00:17:06"/>
  </r>
  <r>
    <n v="136"/>
    <d v="1899-12-30T11:34:48"/>
    <x v="27"/>
    <s v="Openlakes Champagne"/>
    <x v="12"/>
    <s v="M35-39"/>
    <n v="2025"/>
    <d v="1899-12-30T01:14:01"/>
    <d v="1899-12-30T06:39:41"/>
    <d v="1899-12-30T03:36:04"/>
    <d v="1899-12-30T11:29:46"/>
    <d v="1899-12-30T00:05:02"/>
  </r>
  <r>
    <n v="137"/>
    <d v="1899-12-30T11:36:22"/>
    <x v="70"/>
    <s v="Ironman France"/>
    <x v="17"/>
    <s v="M40-44"/>
    <n v="2008"/>
    <d v="1899-12-30T00:58:26"/>
    <d v="1899-12-30T05:55:00"/>
    <d v="1899-12-30T04:29:38"/>
    <d v="1899-12-30T11:23:04"/>
    <d v="1899-12-30T00:13:18"/>
  </r>
  <r>
    <n v="138"/>
    <d v="1899-12-30T11:36:44"/>
    <x v="26"/>
    <s v="IronPhil"/>
    <x v="23"/>
    <s v="M25-29"/>
    <n v="2020"/>
    <d v="1899-12-30T01:06:26"/>
    <d v="1899-12-30T06:20:52"/>
    <d v="1899-12-30T03:54:00"/>
    <d v="1899-12-30T11:21:18"/>
    <d v="1899-12-30T00:15:26"/>
  </r>
  <r>
    <n v="139"/>
    <d v="1899-12-30T11:37:37"/>
    <x v="71"/>
    <s v="Challenge Roth"/>
    <x v="0"/>
    <s v="M30-34"/>
    <n v="2010"/>
    <d v="1899-12-30T01:16:34"/>
    <d v="1899-12-30T06:17:49"/>
    <d v="1899-12-30T03:43:25"/>
    <d v="1899-12-30T11:17:48"/>
    <d v="1899-12-30T00:19:49"/>
  </r>
  <r>
    <n v="140"/>
    <d v="1899-12-30T11:40:11"/>
    <x v="72"/>
    <s v="Challenge Roth"/>
    <x v="0"/>
    <s v="M45-49"/>
    <n v="2009"/>
    <d v="1899-12-30T01:14:07"/>
    <d v="1899-12-30T05:56:31"/>
    <d v="1899-12-30T04:12:23"/>
    <d v="1899-12-30T11:23:01"/>
    <d v="1899-12-30T00:17:10"/>
  </r>
  <r>
    <n v="141"/>
    <d v="1899-12-30T11:41:12"/>
    <x v="39"/>
    <s v="Ironman France"/>
    <x v="17"/>
    <s v="M45-49"/>
    <n v="2009"/>
    <d v="1899-12-30T01:19:03"/>
    <d v="1899-12-30T06:32:53"/>
    <d v="1899-12-30T03:33:30"/>
    <d v="1899-12-30T11:25:26"/>
    <d v="1899-12-30T00:15:46"/>
  </r>
  <r>
    <n v="142"/>
    <d v="1899-12-30T11:42:17"/>
    <x v="73"/>
    <s v="Challenge Roth"/>
    <x v="0"/>
    <s v="M45-49"/>
    <n v="2010"/>
    <d v="1899-12-30T01:16:53"/>
    <d v="1899-12-30T05:34:16"/>
    <d v="1899-12-30T04:43:08"/>
    <d v="1899-12-30T11:34:17"/>
    <d v="1899-12-30T00:08:00"/>
  </r>
  <r>
    <n v="143"/>
    <d v="1899-12-30T11:43:06"/>
    <x v="74"/>
    <s v="Ironman Switzerland"/>
    <x v="18"/>
    <s v="M30-34"/>
    <n v="2007"/>
    <d v="1899-12-30T01:10:04"/>
    <d v="1899-12-30T05:44:26"/>
    <d v="1899-12-30T04:42:48"/>
    <d v="1899-12-30T11:37:18"/>
    <d v="1899-12-30T00:05:48"/>
  </r>
  <r>
    <n v="144"/>
    <d v="1899-12-30T11:43:08"/>
    <x v="75"/>
    <s v="Ironman France"/>
    <x v="17"/>
    <s v="M35-39"/>
    <n v="2017"/>
    <d v="1899-12-30T01:10:36"/>
    <d v="1899-12-30T06:06:09"/>
    <d v="1899-12-30T04:14:12"/>
    <d v="1899-12-30T11:30:57"/>
    <d v="1899-12-30T00:12:11"/>
  </r>
  <r>
    <n v="145"/>
    <d v="1899-12-30T11:43:14"/>
    <x v="76"/>
    <s v="Ironman Copenhagen"/>
    <x v="16"/>
    <s v="M35-39"/>
    <n v="2022"/>
    <d v="1899-12-30T01:14:59"/>
    <d v="1899-12-30T05:42:29"/>
    <d v="1899-12-30T04:30:42"/>
    <d v="1899-12-30T11:28:10"/>
    <d v="1899-12-30T00:15:04"/>
  </r>
  <r>
    <n v="146"/>
    <d v="1899-12-30T11:43:41"/>
    <x v="77"/>
    <s v="Challenge Roth"/>
    <x v="0"/>
    <s v="M30-34"/>
    <n v="2010"/>
    <d v="1899-12-30T01:30:26"/>
    <d v="1899-12-30T06:15:14"/>
    <d v="1899-12-30T03:47:45"/>
    <d v="1899-12-30T11:33:25"/>
    <d v="1899-12-30T00:10:16"/>
  </r>
  <r>
    <n v="147"/>
    <d v="1899-12-30T11:43:44"/>
    <x v="38"/>
    <s v="Ironman Switzerland"/>
    <x v="18"/>
    <s v="M30-34"/>
    <n v="2001"/>
    <d v="1899-12-30T01:21:09"/>
    <d v="1899-12-30T05:50:11"/>
    <d v="1899-12-30T04:24:47"/>
    <d v="1899-12-30T11:36:07"/>
    <d v="1899-12-30T00:07:37"/>
  </r>
  <r>
    <n v="148"/>
    <d v="1899-12-30T11:45:05"/>
    <x v="78"/>
    <s v="Ironman Copenhagen"/>
    <x v="16"/>
    <s v="F30-34"/>
    <n v="2022"/>
    <d v="1899-12-30T01:10:12"/>
    <d v="1899-12-30T06:17:21"/>
    <d v="1899-12-30T04:02:30"/>
    <d v="1899-12-30T11:30:03"/>
    <d v="1899-12-30T00:15:02"/>
  </r>
  <r>
    <n v="149"/>
    <d v="1899-12-30T11:45:10"/>
    <x v="34"/>
    <s v="Ironman France"/>
    <x v="17"/>
    <s v="M25-29"/>
    <n v="2023"/>
    <d v="1899-12-30T01:02:37"/>
    <d v="1899-12-30T06:06:29"/>
    <d v="1899-12-30T04:22:55"/>
    <d v="1899-12-30T11:32:01"/>
    <d v="1899-12-30T00:13:09"/>
  </r>
  <r>
    <n v="150"/>
    <d v="1899-12-30T11:45:38"/>
    <x v="11"/>
    <s v="Embrunman"/>
    <x v="29"/>
    <s v="M35-39"/>
    <n v="2008"/>
    <d v="1899-12-30T00:52:03"/>
    <d v="1899-12-30T07:08:34"/>
    <d v="1899-12-30T03:38:10"/>
    <d v="1899-12-30T11:38:47"/>
    <d v="1899-12-30T00:06:51"/>
  </r>
  <r>
    <n v="151"/>
    <d v="1899-12-30T11:46:12"/>
    <x v="79"/>
    <s v="Challenge Roth"/>
    <x v="0"/>
    <s v="M40-44"/>
    <n v="2004"/>
    <d v="1899-12-30T01:08:27"/>
    <d v="1899-12-30T06:17:31"/>
    <d v="1899-12-30T04:09:55"/>
    <d v="1899-12-30T11:35:53"/>
    <d v="1899-12-30T00:10:19"/>
  </r>
  <r>
    <n v="152"/>
    <d v="1899-12-30T11:46:59"/>
    <x v="80"/>
    <s v="Stichting Holland triathlon"/>
    <x v="7"/>
    <s v="M60-64"/>
    <n v="2005"/>
    <d v="1899-12-30T01:40:46"/>
    <d v="1899-12-30T05:53:58"/>
    <d v="1899-12-30T03:59:11"/>
    <d v="1899-12-30T11:33:55"/>
    <d v="1899-12-30T00:13:04"/>
  </r>
  <r>
    <n v="153"/>
    <d v="1899-12-30T11:47:05"/>
    <x v="81"/>
    <s v="Ironman Austria"/>
    <x v="13"/>
    <s v="M50-54"/>
    <n v="2017"/>
    <d v="1899-12-30T01:18:13"/>
    <d v="1899-12-30T06:00:10"/>
    <d v="1899-12-30T04:16:34"/>
    <d v="1899-12-30T11:34:57"/>
    <d v="1899-12-30T00:12:08"/>
  </r>
  <r>
    <n v="154"/>
    <d v="1899-12-30T11:49:26"/>
    <x v="82"/>
    <s v="Ironman France"/>
    <x v="17"/>
    <s v="M35-39"/>
    <n v="2024"/>
    <d v="1899-12-30T01:19:44"/>
    <d v="1899-12-30T06:28:14"/>
    <d v="1899-12-30T03:39:22"/>
    <d v="1899-12-30T11:27:20"/>
    <d v="1899-12-30T00:22:06"/>
  </r>
  <r>
    <n v="155"/>
    <d v="1899-12-30T11:49:27"/>
    <x v="18"/>
    <s v="Ironman Vitoria"/>
    <x v="6"/>
    <s v="M35-39"/>
    <n v="2022"/>
    <d v="1899-12-30T01:01:37"/>
    <d v="1899-12-30T04:49:14"/>
    <d v="1899-12-30T05:48:40"/>
    <d v="1899-12-30T11:39:31"/>
    <d v="1899-12-30T00:09:56"/>
  </r>
  <r>
    <n v="156"/>
    <d v="1899-12-30T11:49:38"/>
    <x v="83"/>
    <s v="Challenge Roth"/>
    <x v="0"/>
    <s v="M30-34"/>
    <n v="2010"/>
    <d v="1899-12-30T01:14:57"/>
    <d v="1899-12-30T06:14:43"/>
    <d v="1899-12-30T04:10:57"/>
    <d v="1899-12-30T11:40:37"/>
    <d v="1899-12-30T00:09:01"/>
  </r>
  <r>
    <n v="157"/>
    <d v="1899-12-30T11:50:04"/>
    <x v="21"/>
    <s v="Ironman Vichy"/>
    <x v="20"/>
    <s v="M25-29"/>
    <n v="2015"/>
    <d v="1899-12-30T01:29:42"/>
    <d v="1899-12-30T05:46:48"/>
    <d v="1899-12-30T04:23:48"/>
    <d v="1899-12-30T11:40:18"/>
    <d v="1899-12-30T00:09:46"/>
  </r>
  <r>
    <n v="158"/>
    <d v="1899-12-30T11:51:22"/>
    <x v="84"/>
    <s v="Ironman Vitoria"/>
    <x v="6"/>
    <s v="M35-39"/>
    <n v="2022"/>
    <d v="1899-12-30T01:06:57"/>
    <d v="1899-12-30T05:57:35"/>
    <d v="1899-12-30T04:34:25"/>
    <d v="1899-12-30T11:38:57"/>
    <d v="1899-12-30T00:12:25"/>
  </r>
  <r>
    <n v="159"/>
    <d v="1899-12-30T11:51:52"/>
    <x v="85"/>
    <s v="Ironman Copenhagen"/>
    <x v="16"/>
    <s v="M50-54"/>
    <n v="2018"/>
    <d v="1899-12-30T01:18:00"/>
    <d v="1899-12-30T06:10:34"/>
    <d v="1899-12-30T04:03:52"/>
    <d v="1899-12-30T11:32:26"/>
    <d v="1899-12-30T00:19:26"/>
  </r>
  <r>
    <n v="160"/>
    <d v="1899-12-30T11:56:48"/>
    <x v="86"/>
    <s v="IronPhil"/>
    <x v="23"/>
    <s v="F35-39"/>
    <n v="2020"/>
    <d v="1899-12-30T01:04:05"/>
    <d v="1899-12-30T06:23:54"/>
    <d v="1899-12-30T04:02:00"/>
    <d v="1899-12-30T11:29:59"/>
    <d v="1899-12-30T00:26:49"/>
  </r>
  <r>
    <n v="161"/>
    <d v="1899-12-30T11:57:25"/>
    <x v="48"/>
    <s v="Ironman European Championship"/>
    <x v="5"/>
    <s v="M50-54"/>
    <n v="2016"/>
    <d v="1899-12-30T01:09:27"/>
    <d v="1899-12-30T06:02:10"/>
    <d v="1899-12-30T04:32:43"/>
    <d v="1899-12-30T11:44:20"/>
    <d v="1899-12-30T00:13:05"/>
  </r>
  <r>
    <n v="162"/>
    <d v="1899-12-30T11:59:55"/>
    <x v="5"/>
    <s v="Embrunman"/>
    <x v="29"/>
    <s v="M30-34"/>
    <n v="2024"/>
    <d v="1899-12-30T00:57:08"/>
    <d v="1899-12-30T07:10:54"/>
    <d v="1899-12-30T03:47:28"/>
    <d v="1899-12-30T11:55:30"/>
    <d v="1899-12-30T00:04:25"/>
  </r>
  <r>
    <n v="163"/>
    <d v="1899-12-30T12:01:24"/>
    <x v="7"/>
    <s v="Embrunman"/>
    <x v="29"/>
    <s v="M30-34"/>
    <n v="2006"/>
    <d v="1899-12-30T01:12:44"/>
    <d v="1899-12-30T06:59:37"/>
    <d v="1899-12-30T03:43:44"/>
    <d v="1899-12-30T11:56:05"/>
    <d v="1899-12-30T00:05:19"/>
  </r>
  <r>
    <n v="164"/>
    <d v="1899-12-30T12:01:31"/>
    <x v="87"/>
    <s v="Ironman Vichy"/>
    <x v="20"/>
    <s v="M30-34"/>
    <n v="2018"/>
    <d v="1899-12-30T01:21:31"/>
    <d v="1899-12-30T05:40:09"/>
    <d v="1899-12-30T04:44:06"/>
    <d v="1899-12-30T11:45:46"/>
    <d v="1899-12-30T00:15:45"/>
  </r>
  <r>
    <n v="165"/>
    <d v="1899-12-30T12:01:57"/>
    <x v="88"/>
    <s v="Ironman Switzerland"/>
    <x v="18"/>
    <s v="M35-39"/>
    <n v="2007"/>
    <d v="1899-12-30T01:27:15"/>
    <d v="1899-12-30T06:22:08"/>
    <d v="1899-12-30T04:06:15"/>
    <d v="1899-12-30T11:55:38"/>
    <d v="1899-12-30T00:06:19"/>
  </r>
  <r>
    <n v="166"/>
    <d v="1899-12-30T12:02:57"/>
    <x v="89"/>
    <s v="Ironman Austria"/>
    <x v="13"/>
    <s v="F35-39"/>
    <n v="2022"/>
    <d v="1899-12-30T01:11:47"/>
    <d v="1899-12-30T06:13:25"/>
    <d v="1899-12-30T04:23:07"/>
    <d v="1899-12-30T11:48:19"/>
    <d v="1899-12-30T00:14:38"/>
  </r>
  <r>
    <n v="167"/>
    <d v="1899-12-30T12:05:11"/>
    <x v="90"/>
    <s v="Openlakes Champagne"/>
    <x v="12"/>
    <s v="M25-29"/>
    <n v="2024"/>
    <d v="1899-12-30T01:07:53"/>
    <d v="1899-12-30T06:24:18"/>
    <d v="1899-12-30T04:17:29"/>
    <d v="1899-12-30T11:49:40"/>
    <d v="1899-12-30T00:15:31"/>
  </r>
  <r>
    <n v="168"/>
    <d v="1899-12-30T12:06:09"/>
    <x v="14"/>
    <s v="Challenge Roth"/>
    <x v="0"/>
    <s v="M30-34"/>
    <n v="2005"/>
    <d v="1899-12-30T00:59:07"/>
    <d v="1899-12-30T05:38:33"/>
    <d v="1899-12-30T05:23:18"/>
    <d v="1899-12-30T12:00:58"/>
    <d v="1899-12-30T00:05:11"/>
  </r>
  <r>
    <n v="169"/>
    <d v="1899-12-30T12:06:48"/>
    <x v="91"/>
    <s v="Ironman Barcelona"/>
    <x v="9"/>
    <s v="F30-34"/>
    <n v="2017"/>
    <d v="1899-12-30T01:09:22"/>
    <d v="1899-12-30T06:07:44"/>
    <d v="1899-12-30T04:34:54"/>
    <d v="1899-12-30T11:52:00"/>
    <d v="1899-12-30T00:14:48"/>
  </r>
  <r>
    <n v="170"/>
    <d v="1899-12-30T12:06:48"/>
    <x v="15"/>
    <s v="IronPhil"/>
    <x v="23"/>
    <s v="M25-29"/>
    <n v="2020"/>
    <d v="1899-12-30T00:53:25"/>
    <d v="1899-12-30T06:06:36"/>
    <d v="1899-12-30T04:46:00"/>
    <d v="1899-12-30T11:46:01"/>
    <d v="1899-12-30T00:20:47"/>
  </r>
  <r>
    <n v="171"/>
    <d v="1899-12-30T12:06:48"/>
    <x v="5"/>
    <s v="IronPhil"/>
    <x v="23"/>
    <s v="M25-29"/>
    <n v="2020"/>
    <d v="1899-12-30T00:54:00"/>
    <d v="1899-12-30T06:06:36"/>
    <d v="1899-12-30T04:46:00"/>
    <d v="1899-12-30T11:46:36"/>
    <d v="1899-12-30T00:20:12"/>
  </r>
  <r>
    <n v="172"/>
    <d v="1899-12-30T12:06:48"/>
    <x v="41"/>
    <s v="IronPhil"/>
    <x v="23"/>
    <s v="M30-34"/>
    <n v="2020"/>
    <d v="1899-12-30T00:53:17"/>
    <d v="1899-12-30T06:06:36"/>
    <d v="1899-12-30T04:46:00"/>
    <d v="1899-12-30T11:45:53"/>
    <d v="1899-12-30T00:20:55"/>
  </r>
  <r>
    <n v="173"/>
    <d v="1899-12-30T12:07:36"/>
    <x v="82"/>
    <s v="IronPhil"/>
    <x v="23"/>
    <s v="M30-34"/>
    <n v="2020"/>
    <d v="1899-12-30T01:04:56"/>
    <d v="1899-12-30T06:22:54"/>
    <d v="1899-12-30T04:03:00"/>
    <d v="1899-12-30T11:30:50"/>
    <d v="1899-12-30T00:36:46"/>
  </r>
  <r>
    <n v="174"/>
    <d v="1899-12-30T12:09:00"/>
    <x v="92"/>
    <s v="Iron du Valais"/>
    <x v="30"/>
    <s v="M25-29"/>
    <n v="2002"/>
    <d v="1899-12-30T01:11:57"/>
    <d v="1899-12-30T07:38:59"/>
    <d v="1899-12-30T03:18:00"/>
    <d v="1899-12-30T12:08:56"/>
    <m/>
  </r>
  <r>
    <n v="175"/>
    <d v="1899-12-30T12:11:42"/>
    <x v="93"/>
    <s v="Openlakes Champagne"/>
    <x v="12"/>
    <s v="M40-44"/>
    <n v="2024"/>
    <d v="1899-12-30T01:13:47"/>
    <d v="1899-12-30T06:07:02"/>
    <d v="1899-12-30T04:31:29"/>
    <d v="1899-12-30T11:52:18"/>
    <d v="1899-12-30T00:19:24"/>
  </r>
  <r>
    <n v="176"/>
    <d v="1899-12-30T12:13:41"/>
    <x v="94"/>
    <s v="Stichting Holland triathlon"/>
    <x v="7"/>
    <s v="M30-34"/>
    <n v="2012"/>
    <d v="1899-12-30T01:16:00"/>
    <d v="1899-12-30T06:34:09"/>
    <d v="1899-12-30T04:13:31"/>
    <d v="1899-12-30T12:03:40"/>
    <d v="1899-12-30T00:10:01"/>
  </r>
  <r>
    <n v="177"/>
    <d v="1899-12-30T12:13:56"/>
    <x v="95"/>
    <s v="Ironman Germany"/>
    <x v="5"/>
    <s v="M30-34"/>
    <n v="2012"/>
    <d v="1899-12-30T01:23:42"/>
    <d v="1899-12-30T05:56:17"/>
    <d v="1899-12-30T04:40:55"/>
    <d v="1899-12-30T12:00:54"/>
    <d v="1899-12-30T00:13:02"/>
  </r>
  <r>
    <n v="178"/>
    <d v="1899-12-30T12:14:30"/>
    <x v="96"/>
    <s v="Ironman Barcelona"/>
    <x v="9"/>
    <s v="M40-44"/>
    <n v="2017"/>
    <d v="1899-12-30T01:25:00"/>
    <d v="1899-12-30T05:59:52"/>
    <d v="1899-12-30T04:32:39"/>
    <d v="1899-12-30T11:57:31"/>
    <d v="1899-12-30T00:16:59"/>
  </r>
  <r>
    <n v="179"/>
    <d v="1899-12-30T12:14:42"/>
    <x v="97"/>
    <s v="Ironman Austria"/>
    <x v="13"/>
    <s v="M40-44"/>
    <n v="2004"/>
    <d v="1899-12-30T01:23:47"/>
    <d v="1899-12-30T06:02:23"/>
    <d v="1899-12-30T04:32:06"/>
    <d v="1899-12-30T11:58:16"/>
    <d v="1899-12-30T00:16:26"/>
  </r>
  <r>
    <n v="180"/>
    <d v="1899-12-30T12:18:42"/>
    <x v="98"/>
    <s v="Ironlakes"/>
    <x v="22"/>
    <s v="M30-34"/>
    <n v="2021"/>
    <d v="1899-12-30T01:32:16"/>
    <d v="1899-12-30T06:17:49"/>
    <d v="1899-12-30T04:17:56"/>
    <d v="1899-12-30T12:08:01"/>
    <d v="1899-12-30T00:10:41"/>
  </r>
  <r>
    <n v="181"/>
    <d v="1899-12-30T12:19:06"/>
    <x v="87"/>
    <s v="Ironman France"/>
    <x v="17"/>
    <s v="M30-34"/>
    <n v="2015"/>
    <d v="1899-12-30T01:16:43"/>
    <d v="1899-12-30T06:15:09"/>
    <d v="1899-12-30T04:31:49"/>
    <d v="1899-12-30T12:03:41"/>
    <d v="1899-12-30T00:15:25"/>
  </r>
  <r>
    <n v="182"/>
    <d v="1899-12-30T12:19:23"/>
    <x v="80"/>
    <s v="Stichting Holland triathlon"/>
    <x v="7"/>
    <s v="M65-69"/>
    <n v="2012"/>
    <d v="1899-12-30T01:34:28"/>
    <d v="1899-12-30T06:09:17"/>
    <d v="1899-12-30T04:25:34"/>
    <d v="1899-12-30T12:09:19"/>
    <d v="1899-12-30T00:10:04"/>
  </r>
  <r>
    <n v="183"/>
    <d v="1899-12-30T12:19:46"/>
    <x v="99"/>
    <s v="Ironman France"/>
    <x v="31"/>
    <s v="M30-34"/>
    <n v="2003"/>
    <d v="1899-12-30T00:58:31"/>
    <d v="1899-12-30T06:20:34"/>
    <d v="1899-12-30T04:53:05"/>
    <d v="1899-12-30T12:12:10"/>
    <d v="1899-12-30T00:07:36"/>
  </r>
  <r>
    <n v="184"/>
    <d v="1899-12-30T12:20:16"/>
    <x v="7"/>
    <s v="Embrunman"/>
    <x v="29"/>
    <s v="M30-34"/>
    <n v="2007"/>
    <d v="1899-12-30T01:10:01"/>
    <d v="1899-12-30T07:00:18"/>
    <d v="1899-12-30T04:05:33"/>
    <d v="1899-12-30T12:15:52"/>
    <d v="1899-12-30T00:04:24"/>
  </r>
  <r>
    <n v="185"/>
    <d v="1899-12-30T12:20:44"/>
    <x v="100"/>
    <s v="Ironman Hamburg"/>
    <x v="21"/>
    <s v="F25-29"/>
    <n v="2023"/>
    <d v="1899-12-30T01:24:48"/>
    <d v="1899-12-30T06:10:43"/>
    <d v="1899-12-30T04:27:21"/>
    <d v="1899-12-30T12:02:52"/>
    <d v="1899-12-30T00:17:52"/>
  </r>
  <r>
    <n v="186"/>
    <d v="1899-12-30T12:22:19"/>
    <x v="101"/>
    <s v="Chtriman"/>
    <x v="25"/>
    <s v="M60-64"/>
    <n v="2021"/>
    <d v="1899-12-30T01:28:29"/>
    <d v="1899-12-30T06:06:38"/>
    <d v="1899-12-30T04:34:29"/>
    <d v="1899-12-30T12:09:36"/>
    <d v="1899-12-30T00:12:43"/>
  </r>
  <r>
    <n v="187"/>
    <d v="1899-12-30T12:23:18"/>
    <x v="102"/>
    <s v="IronPhil"/>
    <x v="23"/>
    <s v="M30-34"/>
    <n v="2020"/>
    <d v="1899-12-30T01:16:33"/>
    <d v="1899-12-30T06:31:36"/>
    <d v="1899-12-30T04:17:00"/>
    <d v="1899-12-30T12:05:09"/>
    <d v="1899-12-30T00:18:09"/>
  </r>
  <r>
    <n v="188"/>
    <d v="1899-12-30T12:24:07"/>
    <x v="103"/>
    <s v="Ironman Portugal - Cascais"/>
    <x v="27"/>
    <s v="M25-29"/>
    <n v="2021"/>
    <d v="1899-12-30T01:19:23"/>
    <d v="1899-12-30T06:03:13"/>
    <d v="1899-12-30T04:46:55"/>
    <d v="1899-12-30T12:09:31"/>
    <d v="1899-12-30T00:14:36"/>
  </r>
  <r>
    <n v="189"/>
    <d v="1899-12-30T12:24:56"/>
    <x v="97"/>
    <s v="Ironman South Africa"/>
    <x v="32"/>
    <s v="M40-44"/>
    <n v="2005"/>
    <d v="1899-12-30T01:30:07"/>
    <d v="1899-12-30T05:59:39"/>
    <d v="1899-12-30T04:34:40"/>
    <d v="1899-12-30T12:04:26"/>
    <d v="1899-12-30T00:20:30"/>
  </r>
  <r>
    <n v="190"/>
    <d v="1899-12-30T12:24:59"/>
    <x v="104"/>
    <s v="Ironman Germany"/>
    <x v="5"/>
    <s v="M50-54"/>
    <n v="2012"/>
    <d v="1899-12-30T01:05:41"/>
    <d v="1899-12-30T05:38:57"/>
    <d v="1899-12-30T05:25:26"/>
    <d v="1899-12-30T12:10:04"/>
    <d v="1899-12-30T00:14:55"/>
  </r>
  <r>
    <n v="191"/>
    <d v="1899-12-30T12:25:29"/>
    <x v="105"/>
    <s v="Ironman France"/>
    <x v="17"/>
    <s v="M35-39"/>
    <n v="2024"/>
    <d v="1899-12-30T01:11:17"/>
    <d v="1899-12-30T06:28:06"/>
    <d v="1899-12-30T04:19:58"/>
    <d v="1899-12-30T11:59:21"/>
    <d v="1899-12-30T00:26:08"/>
  </r>
  <r>
    <n v="192"/>
    <d v="1899-12-30T12:26:56"/>
    <x v="106"/>
    <s v="IronPhil"/>
    <x v="23"/>
    <s v="M25-29"/>
    <n v="2020"/>
    <d v="1899-12-30T01:10:08"/>
    <d v="1899-12-30T06:43:44"/>
    <d v="1899-12-30T04:19:00"/>
    <d v="1899-12-30T12:12:52"/>
    <d v="1899-12-30T00:14:04"/>
  </r>
  <r>
    <n v="193"/>
    <d v="1899-12-30T12:27:16"/>
    <x v="107"/>
    <s v="Challenge Roth"/>
    <x v="0"/>
    <s v="F50-54"/>
    <n v="2010"/>
    <d v="1899-12-30T01:26:08"/>
    <d v="1899-12-30T06:46:18"/>
    <d v="1899-12-30T04:04:42"/>
    <d v="1899-12-30T12:17:08"/>
    <d v="1899-12-30T00:10:08"/>
  </r>
  <r>
    <n v="194"/>
    <d v="1899-12-30T12:29:33"/>
    <x v="108"/>
    <s v="IronPhil"/>
    <x v="23"/>
    <s v="M25-29"/>
    <n v="2020"/>
    <d v="1899-12-30T01:13:37"/>
    <d v="1899-12-30T06:22:54"/>
    <d v="1899-12-30T04:19:48"/>
    <d v="1899-12-30T11:56:19"/>
    <d v="1899-12-30T00:33:14"/>
  </r>
  <r>
    <n v="195"/>
    <d v="1899-12-30T12:30:14"/>
    <x v="108"/>
    <s v="Ironman Vitoria"/>
    <x v="6"/>
    <s v="M25-29"/>
    <n v="2022"/>
    <d v="1899-12-30T01:21:11"/>
    <d v="1899-12-30T06:13:58"/>
    <d v="1899-12-30T04:39:28"/>
    <d v="1899-12-30T12:14:37"/>
    <d v="1899-12-30T00:15:37"/>
  </r>
  <r>
    <n v="196"/>
    <d v="1899-12-30T12:31:47"/>
    <x v="109"/>
    <s v="Ironman Copenhagen"/>
    <x v="16"/>
    <s v="M30-34"/>
    <n v="2021"/>
    <d v="1899-12-30T01:09:55"/>
    <d v="1899-12-30T06:12:44"/>
    <d v="1899-12-30T04:48:16"/>
    <d v="1899-12-30T12:10:55"/>
    <d v="1899-12-30T00:20:52"/>
  </r>
  <r>
    <n v="197"/>
    <d v="1899-12-30T12:32:47"/>
    <x v="110"/>
    <s v="Embrunman"/>
    <x v="29"/>
    <s v="M25-29"/>
    <n v="2019"/>
    <d v="1899-12-30T01:21:17"/>
    <d v="1899-12-30T06:59:03"/>
    <d v="1899-12-30T03:59:04"/>
    <d v="1899-12-30T12:19:24"/>
    <d v="1899-12-30T00:13:23"/>
  </r>
  <r>
    <n v="198"/>
    <d v="1899-12-30T12:33:45"/>
    <x v="111"/>
    <s v="Ironman Germany"/>
    <x v="5"/>
    <s v="M30-34"/>
    <n v="2004"/>
    <d v="1899-12-30T01:28:41"/>
    <d v="1899-12-30T06:22:28"/>
    <d v="1899-12-30T04:30:32"/>
    <d v="1899-12-30T12:21:41"/>
    <d v="1899-12-30T00:12:04"/>
  </r>
  <r>
    <n v="199"/>
    <d v="1899-12-30T12:34:26"/>
    <x v="112"/>
    <s v="Ironman Austria"/>
    <x v="13"/>
    <s v="F25-29"/>
    <n v="2023"/>
    <d v="1899-12-30T01:02:37"/>
    <d v="1899-12-30T06:30:13"/>
    <d v="1899-12-30T04:47:15"/>
    <d v="1899-12-30T12:20:05"/>
    <d v="1899-12-30T00:14:21"/>
  </r>
  <r>
    <n v="200"/>
    <d v="1899-12-30T12:34:47"/>
    <x v="113"/>
    <s v="Ironman Austria"/>
    <x v="13"/>
    <s v="M45-49"/>
    <n v="2014"/>
    <d v="1899-12-30T01:31:38"/>
    <d v="1899-12-30T06:29:31"/>
    <d v="1899-12-30T04:16:21"/>
    <d v="1899-12-30T12:17:30"/>
    <d v="1899-12-30T00:17:17"/>
  </r>
  <r>
    <n v="201"/>
    <d v="1899-12-30T12:35:24"/>
    <x v="95"/>
    <s v="Challenge Roth"/>
    <x v="0"/>
    <s v="M25-29"/>
    <n v="2010"/>
    <d v="1899-12-30T01:19:31"/>
    <d v="1899-12-30T05:53:58"/>
    <d v="1899-12-30T05:11:34"/>
    <d v="1899-12-30T12:25:03"/>
    <d v="1899-12-30T00:10:21"/>
  </r>
  <r>
    <n v="202"/>
    <d v="1899-12-30T12:37:48"/>
    <x v="69"/>
    <s v="IronPhil"/>
    <x v="23"/>
    <s v="M45-49"/>
    <n v="2020"/>
    <d v="1899-12-30T01:02:45"/>
    <d v="1899-12-30T06:22:54"/>
    <d v="1899-12-30T04:43:00"/>
    <d v="1899-12-30T12:08:39"/>
    <d v="1899-12-30T00:29:09"/>
  </r>
  <r>
    <n v="203"/>
    <d v="1899-12-30T12:38:03"/>
    <x v="114"/>
    <s v="Embrunman"/>
    <x v="29"/>
    <s v="M40-44"/>
    <n v="2007"/>
    <d v="1899-12-30T00:53:16"/>
    <d v="1899-12-30T07:44:10"/>
    <d v="1899-12-30T03:50:20"/>
    <d v="1899-12-30T12:27:46"/>
    <d v="1899-12-30T00:10:17"/>
  </r>
  <r>
    <n v="204"/>
    <d v="1899-12-30T12:38:24"/>
    <x v="73"/>
    <s v="Ironman European Championship"/>
    <x v="5"/>
    <s v="M50-54"/>
    <n v="2016"/>
    <d v="1899-12-30T01:18:52"/>
    <d v="1899-12-30T05:59:44"/>
    <d v="1899-12-30T04:56:08"/>
    <d v="1899-12-30T12:14:44"/>
    <d v="1899-12-30T00:23:40"/>
  </r>
  <r>
    <n v="205"/>
    <d v="1899-12-30T12:39:04"/>
    <x v="39"/>
    <s v="Belman"/>
    <x v="33"/>
    <s v="M50-54"/>
    <n v="2014"/>
    <d v="1899-12-30T01:23:49"/>
    <d v="1899-12-30T07:36:19"/>
    <d v="1899-12-30T03:39:04"/>
    <d v="1899-12-30T12:39:12"/>
    <m/>
  </r>
  <r>
    <n v="206"/>
    <d v="1899-12-30T12:40:00"/>
    <x v="115"/>
    <s v="Chtriman"/>
    <x v="25"/>
    <s v="M40-44"/>
    <n v="2017"/>
    <d v="1899-12-30T01:09:15"/>
    <d v="1899-12-30T06:50:03"/>
    <d v="1899-12-30T04:33:43"/>
    <d v="1899-12-30T12:33:01"/>
    <d v="1899-12-30T00:06:59"/>
  </r>
  <r>
    <n v="207"/>
    <d v="1899-12-30T12:40:41"/>
    <x v="116"/>
    <s v="Ironman France"/>
    <x v="17"/>
    <s v="M30-34"/>
    <n v="2015"/>
    <d v="1899-12-30T01:22:54"/>
    <d v="1899-12-30T06:44:23"/>
    <d v="1899-12-30T04:20:04"/>
    <d v="1899-12-30T12:27:21"/>
    <d v="1899-12-30T00:13:20"/>
  </r>
  <r>
    <n v="208"/>
    <d v="1899-12-30T12:40:51"/>
    <x v="117"/>
    <s v="Ironman Austria"/>
    <x v="13"/>
    <s v="M50-54"/>
    <n v="2014"/>
    <d v="1899-12-30T01:19:16"/>
    <d v="1899-12-30T06:01:57"/>
    <d v="1899-12-30T05:07:20"/>
    <d v="1899-12-30T12:28:33"/>
    <d v="1899-12-30T00:12:18"/>
  </r>
  <r>
    <n v="209"/>
    <d v="1899-12-30T12:43:26"/>
    <x v="118"/>
    <s v="Ironman Germany"/>
    <x v="5"/>
    <s v="M35-39"/>
    <n v="2004"/>
    <d v="1899-12-30T01:22:28"/>
    <d v="1899-12-30T06:48:05"/>
    <d v="1899-12-30T04:20:28"/>
    <d v="1899-12-30T12:31:01"/>
    <d v="1899-12-30T00:12:25"/>
  </r>
  <r>
    <n v="210"/>
    <d v="1899-12-30T12:44:00"/>
    <x v="99"/>
    <s v="Ironman Germany"/>
    <x v="5"/>
    <s v="M30-34"/>
    <n v="2002"/>
    <d v="1899-12-30T01:03:32"/>
    <d v="1899-12-30T05:46:33"/>
    <d v="1899-12-30T05:40:21"/>
    <d v="1899-12-30T12:30:26"/>
    <d v="1899-12-30T00:13:34"/>
  </r>
  <r>
    <n v="211"/>
    <d v="1899-12-30T12:44:24"/>
    <x v="98"/>
    <s v="Ironman Gdynia"/>
    <x v="34"/>
    <s v="M30-34"/>
    <n v="2022"/>
    <d v="1899-12-30T01:28:14"/>
    <d v="1899-12-30T06:42:30"/>
    <d v="1899-12-30T04:22:21"/>
    <d v="1899-12-30T12:33:05"/>
    <d v="1899-12-30T00:11:19"/>
  </r>
  <r>
    <n v="212"/>
    <d v="1899-12-30T12:46:10"/>
    <x v="119"/>
    <s v="IronPhil"/>
    <x v="23"/>
    <s v="M45-49"/>
    <n v="2020"/>
    <d v="1899-12-30T01:14:32"/>
    <d v="1899-12-30T06:22:54"/>
    <d v="1899-12-30T04:43:00"/>
    <d v="1899-12-30T12:20:26"/>
    <d v="1899-12-30T00:25:44"/>
  </r>
  <r>
    <n v="213"/>
    <d v="1899-12-30T12:46:12"/>
    <x v="120"/>
    <s v="Challenge Wanaka"/>
    <x v="35"/>
    <s v="M25-29"/>
    <n v="2016"/>
    <d v="1899-12-30T01:19:56"/>
    <d v="1899-12-30T06:24:22"/>
    <d v="1899-12-30T04:53:12"/>
    <d v="1899-12-30T12:37:30"/>
    <d v="1899-12-30T00:08:42"/>
  </r>
  <r>
    <n v="214"/>
    <d v="1899-12-30T12:48:05"/>
    <x v="40"/>
    <s v="Ironman France"/>
    <x v="17"/>
    <s v="M40-44"/>
    <n v="2017"/>
    <d v="1899-12-30T01:25:43"/>
    <d v="1899-12-30T06:29:10"/>
    <d v="1899-12-30T04:36:14"/>
    <d v="1899-12-30T12:31:07"/>
    <d v="1899-12-30T00:16:58"/>
  </r>
  <r>
    <n v="215"/>
    <d v="1899-12-30T12:49:03"/>
    <x v="121"/>
    <s v="IronPhil"/>
    <x v="23"/>
    <s v="M25-29"/>
    <n v="2020"/>
    <d v="1899-12-30T01:23:53"/>
    <d v="1899-12-30T06:55:00"/>
    <d v="1899-12-30T04:17:00"/>
    <d v="1899-12-30T12:35:53"/>
    <d v="1899-12-30T00:13:10"/>
  </r>
  <r>
    <n v="216"/>
    <d v="1899-12-30T12:52:48"/>
    <x v="98"/>
    <s v="IronPhil"/>
    <x v="23"/>
    <s v="M30-34"/>
    <n v="2020"/>
    <d v="1899-12-30T01:17:45"/>
    <d v="1899-12-30T06:44:03"/>
    <d v="1899-12-30T04:44:00"/>
    <d v="1899-12-30T12:45:48"/>
    <d v="1899-12-30T00:07:00"/>
  </r>
  <r>
    <n v="217"/>
    <d v="1899-12-30T12:53:48"/>
    <x v="122"/>
    <s v="IronPhil"/>
    <x v="23"/>
    <s v="M40-44"/>
    <n v="2020"/>
    <d v="1899-12-30T01:06:30"/>
    <d v="1899-12-30T06:22:54"/>
    <d v="1899-12-30T04:34:00"/>
    <d v="1899-12-30T12:03:24"/>
    <d v="1899-12-30T00:50:24"/>
  </r>
  <r>
    <n v="218"/>
    <d v="1899-12-30T12:54:43"/>
    <x v="123"/>
    <s v="Ironlakes"/>
    <x v="22"/>
    <s v="M30-34"/>
    <n v="2019"/>
    <d v="1899-12-30T01:18:25"/>
    <d v="1899-12-30T06:44:31"/>
    <d v="1899-12-30T04:33:34"/>
    <d v="1899-12-30T12:36:30"/>
    <d v="1899-12-30T00:18:13"/>
  </r>
  <r>
    <n v="219"/>
    <d v="1899-12-30T12:54:48"/>
    <x v="124"/>
    <s v="Ironman France"/>
    <x v="17"/>
    <s v="M25-29"/>
    <n v="2025"/>
    <d v="1899-12-30T01:16:34"/>
    <d v="1899-12-30T06:29:58"/>
    <d v="1899-12-30T04:48:58"/>
    <d v="1899-12-30T12:35:30"/>
    <d v="1899-12-30T00:19:18"/>
  </r>
  <r>
    <n v="220"/>
    <d v="1899-12-30T12:55:47"/>
    <x v="107"/>
    <s v="Ironman Switzerland"/>
    <x v="18"/>
    <s v="F50-54"/>
    <n v="2012"/>
    <d v="1899-12-30T01:28:10"/>
    <d v="1899-12-30T06:57:29"/>
    <d v="1899-12-30T04:21:08"/>
    <d v="1899-12-30T12:46:47"/>
    <d v="1899-12-30T00:09:00"/>
  </r>
  <r>
    <n v="221"/>
    <d v="1899-12-30T12:59:33"/>
    <x v="105"/>
    <s v="IronPhil"/>
    <x v="23"/>
    <s v="M30-34"/>
    <n v="2020"/>
    <d v="1899-12-30T01:00:45"/>
    <d v="1899-12-30T06:42:44"/>
    <d v="1899-12-30T04:52:00"/>
    <d v="1899-12-30T12:35:29"/>
    <d v="1899-12-30T00:24:04"/>
  </r>
  <r>
    <n v="222"/>
    <d v="1899-12-30T12:59:33"/>
    <x v="125"/>
    <s v="Embrunman"/>
    <x v="29"/>
    <s v="M30-34"/>
    <n v="2024"/>
    <d v="1899-12-30T01:05:47"/>
    <d v="1899-12-30T07:34:51"/>
    <d v="1899-12-30T04:06:43"/>
    <d v="1899-12-30T12:47:21"/>
    <d v="1899-12-30T00:12:12"/>
  </r>
  <r>
    <n v="223"/>
    <d v="1899-12-30T13:00:40"/>
    <x v="11"/>
    <s v="Norseman"/>
    <x v="36"/>
    <s v="M40-44"/>
    <n v="2010"/>
    <d v="1899-12-30T00:58:23"/>
    <d v="1899-12-30T06:49:32"/>
    <d v="1899-12-30T05:09:40"/>
    <d v="1899-12-30T12:57:35"/>
    <d v="1899-12-30T00:03:05"/>
  </r>
  <r>
    <n v="224"/>
    <d v="1899-12-30T13:00:48"/>
    <x v="33"/>
    <s v="IronPhil"/>
    <x v="23"/>
    <s v="M60-64"/>
    <n v="2020"/>
    <d v="1899-12-30T01:08:40"/>
    <d v="1899-12-30T06:22:54"/>
    <d v="1899-12-30T04:43:00"/>
    <d v="1899-12-30T12:14:34"/>
    <d v="1899-12-30T00:46:14"/>
  </r>
  <r>
    <n v="225"/>
    <d v="1899-12-30T13:03:03"/>
    <x v="126"/>
    <s v="IronPhil"/>
    <x v="23"/>
    <s v="M30-34"/>
    <n v="2020"/>
    <d v="1899-12-30T01:20:15"/>
    <d v="1899-12-30T07:00:48"/>
    <d v="1899-12-30T04:23:00"/>
    <d v="1899-12-30T12:44:03"/>
    <d v="1899-12-30T00:19:00"/>
  </r>
  <r>
    <n v="226"/>
    <d v="1899-12-30T13:03:30"/>
    <x v="127"/>
    <s v="IronPhil"/>
    <x v="23"/>
    <s v="M30-34"/>
    <n v="2020"/>
    <d v="1899-12-30T01:14:32"/>
    <d v="1899-12-30T06:42:44"/>
    <d v="1899-12-30T04:35:00"/>
    <d v="1899-12-30T12:32:16"/>
    <d v="1899-12-30T00:31:14"/>
  </r>
  <r>
    <n v="227"/>
    <d v="1899-12-30T13:04:48"/>
    <x v="128"/>
    <s v="IronPhil"/>
    <x v="23"/>
    <s v="F25-29"/>
    <n v="2020"/>
    <d v="1899-12-30T01:06:00"/>
    <d v="1899-12-30T06:43:44"/>
    <d v="1899-12-30T04:54:00"/>
    <d v="1899-12-30T12:43:44"/>
    <d v="1899-12-30T00:21:04"/>
  </r>
  <r>
    <n v="228"/>
    <d v="1899-12-30T13:05:26"/>
    <x v="97"/>
    <s v="Elbaman"/>
    <x v="37"/>
    <s v="M40-44"/>
    <n v="2006"/>
    <d v="1899-12-30T00:57:46"/>
    <d v="1899-12-30T07:14:19"/>
    <d v="1899-12-30T04:36:33"/>
    <d v="1899-12-30T12:48:38"/>
    <d v="1899-12-30T00:16:48"/>
  </r>
  <r>
    <n v="229"/>
    <d v="1899-12-30T13:06:11"/>
    <x v="97"/>
    <s v="Ironman Switzerland"/>
    <x v="18"/>
    <s v="M35-39"/>
    <n v="2002"/>
    <d v="1899-12-30T01:29:40"/>
    <d v="1899-12-30T06:35:06"/>
    <d v="1899-12-30T04:46:41"/>
    <d v="1899-12-30T12:51:27"/>
    <d v="1899-12-30T00:14:44"/>
  </r>
  <r>
    <n v="230"/>
    <d v="1899-12-30T13:06:17"/>
    <x v="129"/>
    <s v="Ironlakes"/>
    <x v="22"/>
    <s v="M35-39"/>
    <n v="2021"/>
    <d v="1899-12-30T01:22:56"/>
    <d v="1899-12-30T06:45:21"/>
    <d v="1899-12-30T04:32:36"/>
    <d v="1899-12-30T12:40:53"/>
    <d v="1899-12-30T00:25:24"/>
  </r>
  <r>
    <n v="231"/>
    <d v="1899-12-30T13:09:06"/>
    <x v="130"/>
    <s v="Ironman France"/>
    <x v="17"/>
    <s v="M45-49"/>
    <n v="2013"/>
    <d v="1899-12-30T01:36:04"/>
    <d v="1899-12-30T06:18:54"/>
    <d v="1899-12-30T04:47:09"/>
    <d v="1899-12-30T12:42:07"/>
    <d v="1899-12-30T00:26:59"/>
  </r>
  <r>
    <n v="232"/>
    <d v="1899-12-30T13:11:44"/>
    <x v="131"/>
    <s v="Ironman Germany"/>
    <x v="5"/>
    <s v="M40-44"/>
    <n v="2012"/>
    <d v="1899-12-30T01:18:31"/>
    <d v="1899-12-30T07:13:40"/>
    <d v="1899-12-30T04:23:36"/>
    <d v="1899-12-30T12:55:47"/>
    <d v="1899-12-30T00:15:57"/>
  </r>
  <r>
    <n v="233"/>
    <d v="1899-12-30T13:12:31"/>
    <x v="132"/>
    <s v="Challenge Roth"/>
    <x v="0"/>
    <s v="M30-34"/>
    <n v="2010"/>
    <d v="1899-12-30T01:29:38"/>
    <d v="1899-12-30T06:38:25"/>
    <d v="1899-12-30T04:54:32"/>
    <d v="1899-12-30T13:02:35"/>
    <d v="1899-12-30T00:09:56"/>
  </r>
  <r>
    <n v="234"/>
    <d v="1899-12-30T13:19:50"/>
    <x v="97"/>
    <s v="Ironman Lanzarote Canarias"/>
    <x v="11"/>
    <s v="M40-44"/>
    <n v="2003"/>
    <d v="1899-12-30T01:20:49"/>
    <d v="1899-12-30T06:51:55"/>
    <d v="1899-12-30T04:46:22"/>
    <d v="1899-12-30T12:59:06"/>
    <d v="1899-12-30T00:20:44"/>
  </r>
  <r>
    <n v="235"/>
    <d v="1899-12-30T13:24:09"/>
    <x v="133"/>
    <s v="Embrunman"/>
    <x v="29"/>
    <s v="M40-44"/>
    <n v="2024"/>
    <d v="1899-12-30T01:04:22"/>
    <d v="1899-12-30T08:00:22"/>
    <d v="1899-12-30T04:06:21"/>
    <d v="1899-12-30T13:11:05"/>
    <d v="1899-12-30T00:13:04"/>
  </r>
  <r>
    <n v="236"/>
    <d v="1899-12-30T13:24:37"/>
    <x v="99"/>
    <s v="Challenge Roth"/>
    <x v="0"/>
    <s v="M30-34"/>
    <n v="2005"/>
    <d v="1899-12-30T01:00:39"/>
    <d v="1899-12-30T06:14:48"/>
    <d v="1899-12-30T05:59:06"/>
    <d v="1899-12-30T13:14:33"/>
    <d v="1899-12-30T00:10:04"/>
  </r>
  <r>
    <n v="237"/>
    <d v="1899-12-30T13:28:07"/>
    <x v="97"/>
    <s v="Ironman France"/>
    <x v="17"/>
    <s v="M40-44"/>
    <n v="2007"/>
    <d v="1899-12-30T01:20:47"/>
    <d v="1899-12-30T06:29:20"/>
    <d v="1899-12-30T05:17:40"/>
    <d v="1899-12-30T13:07:47"/>
    <d v="1899-12-30T00:20:20"/>
  </r>
  <r>
    <n v="238"/>
    <d v="1899-12-30T13:28:14"/>
    <x v="134"/>
    <s v="Ironman Italy"/>
    <x v="15"/>
    <s v="M18-24"/>
    <n v="2018"/>
    <d v="1899-12-30T00:56:36"/>
    <d v="1899-12-30T06:29:54"/>
    <d v="1899-12-30T05:43:18"/>
    <d v="1899-12-30T13:09:48"/>
    <d v="1899-12-30T00:18:26"/>
  </r>
  <r>
    <n v="239"/>
    <d v="1899-12-30T13:29:00"/>
    <x v="84"/>
    <s v="Embrunman"/>
    <x v="29"/>
    <s v="M40-44"/>
    <n v="2024"/>
    <d v="1899-12-30T01:10:55"/>
    <d v="1899-12-30T07:33:43"/>
    <d v="1899-12-30T04:36:38"/>
    <d v="1899-12-30T13:21:16"/>
    <d v="1899-12-30T00:07:44"/>
  </r>
  <r>
    <n v="240"/>
    <d v="1899-12-30T13:30:33"/>
    <x v="39"/>
    <s v="Embrunman"/>
    <x v="29"/>
    <s v="M50-54"/>
    <n v="2015"/>
    <d v="1899-12-30T01:14:19"/>
    <d v="1899-12-30T08:08:10"/>
    <d v="1899-12-30T03:47:46"/>
    <d v="1899-12-30T13:10:15"/>
    <d v="1899-12-30T00:20:18"/>
  </r>
  <r>
    <n v="241"/>
    <d v="1899-12-30T13:30:43"/>
    <x v="95"/>
    <s v="Ironman France"/>
    <x v="17"/>
    <s v="M25-29"/>
    <n v="2009"/>
    <d v="1899-12-30T01:26:35"/>
    <d v="1899-12-30T06:37:26"/>
    <d v="1899-12-30T05:19:46"/>
    <d v="1899-12-30T13:23:47"/>
    <d v="1899-12-30T00:06:56"/>
  </r>
  <r>
    <n v="242"/>
    <d v="1899-12-30T13:30:46"/>
    <x v="135"/>
    <s v="Ironman Vitoria"/>
    <x v="6"/>
    <s v="M50-54"/>
    <n v="2025"/>
    <d v="1899-12-30T01:31:56"/>
    <d v="1899-12-30T06:18:04"/>
    <d v="1899-12-30T05:23:28"/>
    <d v="1899-12-30T13:13:28"/>
    <d v="1899-12-30T00:17:18"/>
  </r>
  <r>
    <n v="243"/>
    <d v="1899-12-30T13:30:50"/>
    <x v="136"/>
    <s v="Ironman Hamburg"/>
    <x v="21"/>
    <s v="F25-29"/>
    <n v="2023"/>
    <d v="1899-12-30T01:23:59"/>
    <d v="1899-12-30T06:57:46"/>
    <d v="1899-12-30T04:51:21"/>
    <d v="1899-12-30T13:13:06"/>
    <d v="1899-12-30T00:17:44"/>
  </r>
  <r>
    <n v="244"/>
    <d v="1899-12-30T13:35:15"/>
    <x v="137"/>
    <s v="Ironman Switzerland"/>
    <x v="18"/>
    <s v="M30-34"/>
    <n v="2007"/>
    <d v="1899-12-30T01:01:55"/>
    <d v="1899-12-30T05:46:40"/>
    <d v="1899-12-30T06:42:42"/>
    <d v="1899-12-30T13:31:17"/>
    <d v="1899-12-30T00:03:58"/>
  </r>
  <r>
    <n v="245"/>
    <d v="1899-12-30T13:40:12"/>
    <x v="82"/>
    <s v="Ironman Maastricht Limburg"/>
    <x v="28"/>
    <s v="M25-29"/>
    <n v="2018"/>
    <d v="1899-12-30T01:41:38"/>
    <d v="1899-12-30T06:49:12"/>
    <d v="1899-12-30T04:48:34"/>
    <d v="1899-12-30T13:19:24"/>
    <d v="1899-12-30T00:20:48"/>
  </r>
  <r>
    <n v="246"/>
    <d v="1899-12-30T13:41:07"/>
    <x v="138"/>
    <s v="Ironman Vitoria"/>
    <x v="6"/>
    <s v="M40-44"/>
    <n v="2025"/>
    <d v="1899-12-30T01:23:58"/>
    <d v="1899-12-30T06:41:58"/>
    <d v="1899-12-30T05:16:00"/>
    <d v="1899-12-30T13:21:56"/>
    <d v="1899-12-30T00:19:11"/>
  </r>
  <r>
    <n v="247"/>
    <d v="1899-12-30T13:43:57"/>
    <x v="48"/>
    <s v="Ironman Austria"/>
    <x v="13"/>
    <s v="M55-59"/>
    <n v="2022"/>
    <d v="1899-12-30T01:30:06"/>
    <d v="1899-12-30T06:01:57"/>
    <d v="1899-12-30T05:50:08"/>
    <d v="1899-12-30T13:22:11"/>
    <d v="1899-12-30T00:21:46"/>
  </r>
  <r>
    <n v="248"/>
    <d v="1899-12-30T13:47:06"/>
    <x v="139"/>
    <s v="Ironman France"/>
    <x v="17"/>
    <s v="M35-39"/>
    <n v="2011"/>
    <d v="1899-12-30T01:18:29"/>
    <d v="1899-12-30T06:23:16"/>
    <d v="1899-12-30T05:45:58"/>
    <d v="1899-12-30T13:27:43"/>
    <d v="1899-12-30T00:19:23"/>
  </r>
  <r>
    <n v="249"/>
    <d v="1899-12-30T13:50:37"/>
    <x v="140"/>
    <s v="Challenge Roth"/>
    <x v="0"/>
    <s v="M45-49"/>
    <n v="2013"/>
    <d v="1899-12-30T01:27:50"/>
    <d v="1899-12-30T06:36:56"/>
    <d v="1899-12-30T05:30:58"/>
    <d v="1899-12-30T13:35:44"/>
    <d v="1899-12-30T00:14:53"/>
  </r>
  <r>
    <n v="250"/>
    <d v="1899-12-30T13:50:59"/>
    <x v="81"/>
    <s v="Ironman Germany"/>
    <x v="5"/>
    <s v="M45-49"/>
    <n v="2015"/>
    <d v="1899-12-30T01:37:33"/>
    <d v="1899-12-30T06:39:06"/>
    <d v="1899-12-30T05:17:03"/>
    <d v="1899-12-30T13:33:42"/>
    <d v="1899-12-30T00:17:17"/>
  </r>
  <r>
    <n v="251"/>
    <d v="1899-12-30T13:52:48"/>
    <x v="141"/>
    <s v="IronPhil"/>
    <x v="23"/>
    <s v="M40-44"/>
    <n v="2020"/>
    <d v="1899-12-30T01:07:12"/>
    <d v="1899-12-30T06:33:47"/>
    <d v="1899-12-30T05:33:00"/>
    <d v="1899-12-30T13:13:59"/>
    <d v="1899-12-30T00:38:49"/>
  </r>
  <r>
    <n v="252"/>
    <d v="1899-12-30T13:52:48"/>
    <x v="142"/>
    <s v="IronPhil"/>
    <x v="23"/>
    <s v="M40-44"/>
    <n v="2020"/>
    <d v="1899-12-30T01:14:36"/>
    <d v="1899-12-30T06:32:35"/>
    <d v="1899-12-30T05:33:00"/>
    <d v="1899-12-30T13:20:11"/>
    <d v="1899-12-30T00:32:37"/>
  </r>
  <r>
    <n v="253"/>
    <d v="1899-12-30T14:07:29"/>
    <x v="76"/>
    <s v="Embrunman"/>
    <x v="29"/>
    <s v="M40-44"/>
    <n v="2024"/>
    <d v="1899-12-30T01:18:33"/>
    <d v="1899-12-30T07:37:58"/>
    <d v="1899-12-30T04:55:14"/>
    <d v="1899-12-30T13:51:45"/>
    <d v="1899-12-30T00:15:44"/>
  </r>
  <r>
    <n v="254"/>
    <d v="1899-12-30T14:15:45"/>
    <x v="143"/>
    <s v="Openlakes Champagne"/>
    <x v="12"/>
    <s v="M40-44"/>
    <n v="2025"/>
    <d v="1899-12-30T01:27:51"/>
    <d v="1899-12-30T06:39:10"/>
    <d v="1899-12-30T05:46:20"/>
    <d v="1899-12-30T13:53:21"/>
    <d v="1899-12-30T00:22:24"/>
  </r>
  <r>
    <n v="255"/>
    <d v="1899-12-30T14:18:59"/>
    <x v="133"/>
    <s v="Embrunman"/>
    <x v="29"/>
    <s v="M35-39"/>
    <n v="2019"/>
    <d v="1899-12-30T01:08:13"/>
    <d v="1899-12-30T08:22:58"/>
    <d v="1899-12-30T04:31:32"/>
    <d v="1899-12-30T14:02:43"/>
    <d v="1899-12-30T00:16:16"/>
  </r>
  <r>
    <n v="256"/>
    <d v="1899-12-30T14:28:36"/>
    <x v="144"/>
    <s v="Ironman Austria"/>
    <x v="13"/>
    <s v="M45-49"/>
    <n v="2017"/>
    <d v="1899-12-30T01:33:53"/>
    <d v="1899-12-30T07:09:56"/>
    <d v="1899-12-30T05:27:56"/>
    <d v="1899-12-30T14:11:45"/>
    <d v="1899-12-30T00:16:51"/>
  </r>
  <r>
    <n v="257"/>
    <d v="1899-12-30T14:31:38"/>
    <x v="122"/>
    <s v="Ironman Lanzarote Canarias"/>
    <x v="11"/>
    <s v="M40-44"/>
    <n v="2018"/>
    <d v="1899-12-30T01:10:51"/>
    <d v="1899-12-30T08:36:40"/>
    <d v="1899-12-30T04:12:32"/>
    <d v="1899-12-30T14:00:03"/>
    <d v="1899-12-30T00:31:35"/>
  </r>
  <r>
    <n v="258"/>
    <d v="1899-12-30T14:34:34"/>
    <x v="145"/>
    <s v="Ironman Maastricht Limburg"/>
    <x v="28"/>
    <s v="M55-59"/>
    <n v="2017"/>
    <d v="1899-12-30T01:13:50"/>
    <d v="1899-12-30T06:43:52"/>
    <d v="1899-12-30T06:16:21"/>
    <d v="1899-12-30T14:14:03"/>
    <d v="1899-12-30T00:20:31"/>
  </r>
  <r>
    <n v="259"/>
    <d v="1899-12-30T14:39:08"/>
    <x v="97"/>
    <s v="Embrunman"/>
    <x v="29"/>
    <s v="M40-44"/>
    <n v="2003"/>
    <d v="1899-12-30T01:17:23"/>
    <d v="1899-12-30T08:19:16"/>
    <d v="1899-12-30T04:43:51"/>
    <d v="1899-12-30T14:20:30"/>
    <d v="1899-12-30T00:18:38"/>
  </r>
  <r>
    <n v="260"/>
    <d v="1899-12-30T14:41:37"/>
    <x v="144"/>
    <s v="Challenge Roth"/>
    <x v="0"/>
    <s v="M55-59"/>
    <n v="2025"/>
    <d v="1899-12-30T01:53:49"/>
    <d v="1899-12-30T07:07:29"/>
    <d v="1899-12-30T05:28:33"/>
    <d v="1899-12-30T14:29:51"/>
    <d v="1899-12-30T00:11:46"/>
  </r>
  <r>
    <n v="261"/>
    <d v="1899-12-30T14:42:33"/>
    <x v="113"/>
    <s v="Embrunman"/>
    <x v="29"/>
    <s v="M50-54"/>
    <n v="2015"/>
    <d v="1899-12-30T01:29:02"/>
    <d v="1899-12-30T08:42:47"/>
    <d v="1899-12-30T04:11:01"/>
    <d v="1899-12-30T14:22:50"/>
    <d v="1899-12-30T00:19:43"/>
  </r>
  <r>
    <n v="262"/>
    <d v="1899-12-30T14:54:19"/>
    <x v="145"/>
    <s v="Ironman Italy"/>
    <x v="15"/>
    <s v="M60-64"/>
    <n v="2018"/>
    <d v="1899-12-30T01:16:34"/>
    <d v="1899-12-30T07:01:45"/>
    <d v="1899-12-30T06:13:24"/>
    <d v="1899-12-30T14:31:43"/>
    <d v="1899-12-30T00:22:36"/>
  </r>
  <r>
    <n v="263"/>
    <d v="1899-12-30T14:55:33"/>
    <x v="27"/>
    <s v="Embrunman"/>
    <x v="29"/>
    <s v="M30-34"/>
    <n v="2022"/>
    <d v="1899-12-30T01:15:06"/>
    <d v="1899-12-30T08:32:01"/>
    <d v="1899-12-30T04:58:46"/>
    <d v="1899-12-30T14:45:53"/>
    <d v="1899-12-30T00:09:40"/>
  </r>
  <r>
    <n v="264"/>
    <d v="1899-12-30T15:10:00"/>
    <x v="146"/>
    <s v="Ironman Barcelona"/>
    <x v="9"/>
    <s v="M30-34"/>
    <n v="2022"/>
    <d v="1899-12-30T01:29:07"/>
    <d v="1899-12-30T07:02:25"/>
    <d v="1899-12-30T06:14:07"/>
    <d v="1899-12-30T14:45:39"/>
    <d v="1899-12-30T00:24:21"/>
  </r>
  <r>
    <n v="265"/>
    <d v="1899-12-30T15:10:01"/>
    <x v="147"/>
    <s v="Ironman Barcelona"/>
    <x v="9"/>
    <s v="M35-39"/>
    <n v="2017"/>
    <d v="1899-12-30T01:36:22"/>
    <d v="1899-12-30T06:39:36"/>
    <d v="1899-12-30T06:38:17"/>
    <d v="1899-12-30T14:54:15"/>
    <d v="1899-12-30T00:15:46"/>
  </r>
  <r>
    <n v="266"/>
    <d v="1899-12-30T15:13:17"/>
    <x v="144"/>
    <s v="Ironman Austria"/>
    <x v="13"/>
    <s v="M50-54"/>
    <n v="2023"/>
    <d v="1899-12-30T01:39:32"/>
    <d v="1899-12-30T06:54:17"/>
    <d v="1899-12-30T06:16:04"/>
    <d v="1899-12-30T14:49:53"/>
    <d v="1899-12-30T00:23:24"/>
  </r>
  <r>
    <n v="267"/>
    <d v="1899-12-30T15:18:14"/>
    <x v="148"/>
    <s v="Ironman Austria"/>
    <x v="13"/>
    <s v="F45-49"/>
    <n v="2019"/>
    <d v="1899-12-30T02:02:58"/>
    <d v="1899-12-30T07:31:04"/>
    <d v="1899-12-30T05:27:46"/>
    <d v="1899-12-30T15:01:48"/>
    <d v="1899-12-30T00:16:26"/>
  </r>
  <r>
    <n v="268"/>
    <d v="1899-12-30T15:18:29"/>
    <x v="144"/>
    <s v="Ironman Austria"/>
    <x v="13"/>
    <s v="M50-54"/>
    <n v="2019"/>
    <d v="1899-12-30T01:58:31"/>
    <d v="1899-12-30T07:30:32"/>
    <d v="1899-12-30T05:27:56"/>
    <d v="1899-12-30T14:56:59"/>
    <d v="1899-12-30T00:21:30"/>
  </r>
  <r>
    <n v="269"/>
    <d v="1899-12-30T15:21:38"/>
    <x v="149"/>
    <s v="Embrunman"/>
    <x v="29"/>
    <s v="M40-44"/>
    <n v="2010"/>
    <d v="1899-12-30T01:22:34"/>
    <d v="1899-12-30T08:38:21"/>
    <d v="1899-12-30T04:53:18"/>
    <d v="1899-12-30T14:54:13"/>
    <d v="1899-12-30T00:27:25"/>
  </r>
  <r>
    <n v="270"/>
    <d v="1899-12-30T15:23:30"/>
    <x v="150"/>
    <s v="Alpsman"/>
    <x v="38"/>
    <s v="M30-34"/>
    <n v="2019"/>
    <d v="1899-12-30T01:15:21"/>
    <d v="1899-12-30T08:30:30"/>
    <d v="1899-12-30T05:23:40"/>
    <d v="1899-12-30T15:09:31"/>
    <d v="1899-12-30T00:13:59"/>
  </r>
  <r>
    <n v="271"/>
    <d v="1899-12-30T15:28:45"/>
    <x v="113"/>
    <s v="Embrunman"/>
    <x v="29"/>
    <s v="M50-54"/>
    <n v="2018"/>
    <d v="1899-12-30T01:30:33"/>
    <d v="1899-12-30T09:01:23"/>
    <d v="1899-12-30T04:46:06"/>
    <d v="1899-12-30T15:18:02"/>
    <d v="1899-12-30T00:10:43"/>
  </r>
  <r>
    <n v="272"/>
    <d v="1899-12-30T15:43:00"/>
    <x v="151"/>
    <s v="Embrunman"/>
    <x v="29"/>
    <s v="M40-44"/>
    <n v="2007"/>
    <d v="1899-12-30T01:22:36"/>
    <d v="1899-12-30T09:01:16"/>
    <d v="1899-12-30T05:01:08"/>
    <d v="1899-12-30T15:25:00"/>
    <d v="1899-12-30T00:18:00"/>
  </r>
  <r>
    <n v="273"/>
    <d v="1899-12-30T15:50:20"/>
    <x v="152"/>
    <s v="Ironman Malaysia"/>
    <x v="39"/>
    <s v="M55-59"/>
    <n v="2014"/>
    <d v="1899-12-30T01:43:39"/>
    <d v="1899-12-30T07:39:45"/>
    <d v="1899-12-30T06:08:36"/>
    <d v="1899-12-30T15:32:00"/>
    <d v="1899-12-30T00:18:20"/>
  </r>
  <r>
    <n v="274"/>
    <d v="1899-12-30T15:57:41"/>
    <x v="5"/>
    <s v="Alpsman"/>
    <x v="38"/>
    <s v="M25-29"/>
    <n v="2019"/>
    <d v="1899-12-30T00:56:38"/>
    <d v="1899-12-30T08:32:49"/>
    <d v="1899-12-30T06:21:09"/>
    <d v="1899-12-30T15:50:36"/>
    <d v="1899-12-30T00:07:05"/>
  </r>
  <r>
    <n v="275"/>
    <d v="1899-12-30T15:57:41"/>
    <x v="27"/>
    <s v="Alpsman"/>
    <x v="38"/>
    <s v="M30-34"/>
    <n v="2019"/>
    <d v="1899-12-30T01:06:48"/>
    <d v="1899-12-30T08:37:50"/>
    <d v="1899-12-30T05:57:52"/>
    <d v="1899-12-30T15:42:30"/>
    <d v="1899-12-30T00:15:11"/>
  </r>
  <r>
    <n v="276"/>
    <d v="1899-12-30T15:57:41"/>
    <x v="21"/>
    <s v="Alpsman"/>
    <x v="38"/>
    <s v="M30-34"/>
    <n v="2019"/>
    <d v="1899-12-30T01:23:30"/>
    <d v="1899-12-30T08:05:36"/>
    <d v="1899-12-30T06:21:44"/>
    <d v="1899-12-30T15:50:50"/>
    <d v="1899-12-30T00:06:51"/>
  </r>
  <r>
    <n v="277"/>
    <d v="1899-12-30T16:04:59"/>
    <x v="152"/>
    <s v="Ironman Mexico"/>
    <x v="40"/>
    <s v="M55-59"/>
    <n v="2014"/>
    <d v="1899-12-30T01:37:08"/>
    <d v="1899-12-30T07:13:07"/>
    <d v="1899-12-30T06:56:05"/>
    <d v="1899-12-30T15:46:20"/>
    <d v="1899-12-30T00:18:39"/>
  </r>
  <r>
    <n v="278"/>
    <d v="1899-12-30T16:31:22"/>
    <x v="153"/>
    <s v="Ironman Lanzarote Canarias"/>
    <x v="11"/>
    <s v="M35-39"/>
    <n v="2001"/>
    <d v="1899-12-30T01:25:02"/>
    <d v="1899-12-30T08:54:25"/>
    <d v="1899-12-30T05:58:57"/>
    <d v="1899-12-30T16:18:24"/>
    <d v="1899-12-30T00:12:58"/>
  </r>
  <r>
    <n v="279"/>
    <d v="1899-12-30T16:41:54"/>
    <x v="154"/>
    <s v="Embrunman"/>
    <x v="29"/>
    <s v="M40-44"/>
    <n v="2023"/>
    <d v="1899-12-30T01:14:44"/>
    <d v="1899-12-30T09:24:06"/>
    <d v="1899-12-30T05:50:03"/>
    <d v="1899-12-30T16:28:53"/>
    <d v="1899-12-30T00:13:01"/>
  </r>
  <r>
    <n v="280"/>
    <d v="1899-12-30T16:48:44"/>
    <x v="27"/>
    <s v="Alpsman"/>
    <x v="38"/>
    <s v="M30-34"/>
    <n v="2023"/>
    <d v="1899-12-30T01:14:38"/>
    <d v="1899-12-30T07:58:37"/>
    <d v="1899-12-30T07:24:50"/>
    <d v="1899-12-30T16:38:05"/>
    <d v="1899-12-30T00:10:39"/>
  </r>
  <r>
    <n v="281"/>
    <d v="1899-12-30T16:48:44"/>
    <x v="15"/>
    <s v="Alpsman"/>
    <x v="38"/>
    <s v="M30-34"/>
    <n v="2023"/>
    <d v="1899-12-30T01:05:28"/>
    <d v="1899-12-30T08:07:06"/>
    <d v="1899-12-30T07:27:33"/>
    <d v="1899-12-30T16:40:07"/>
    <d v="1899-12-30T00:08:37"/>
  </r>
  <r>
    <n v="282"/>
    <d v="1899-12-30T17:39:15"/>
    <x v="155"/>
    <s v="Embrunman"/>
    <x v="29"/>
    <s v="M40-44"/>
    <n v="2007"/>
    <d v="1899-12-30T01:24:56"/>
    <d v="1899-12-30T09:36:58"/>
    <d v="1899-12-30T06:20:46"/>
    <d v="1899-12-30T17:22:40"/>
    <d v="1899-12-30T00:16:35"/>
  </r>
  <r>
    <m/>
    <s v="Parcours raccourci"/>
    <x v="156"/>
    <m/>
    <x v="41"/>
    <m/>
    <m/>
    <m/>
    <m/>
    <m/>
    <m/>
    <m/>
  </r>
  <r>
    <s v="#"/>
    <s v="temps"/>
    <x v="157"/>
    <s v="Course"/>
    <x v="42"/>
    <s v="Catégorie"/>
    <s v="année"/>
    <s v="swim"/>
    <s v="bike"/>
    <s v="run"/>
    <s v="temps sans transitions"/>
    <s v="temps transitions"/>
  </r>
  <r>
    <n v="1"/>
    <d v="1899-12-30T08:17:53"/>
    <x v="6"/>
    <s v="Ironman Vitoria"/>
    <x v="6"/>
    <s v="M25-29"/>
    <n v="2021"/>
    <d v="1899-12-30T00:00:00"/>
    <d v="1899-12-30T04:54:44"/>
    <d v="1899-12-30T03:18:43"/>
    <d v="1899-12-30T08:13:27"/>
    <d v="1899-12-30T00:04:26"/>
  </r>
  <r>
    <n v="2"/>
    <d v="1899-12-30T08:35:54"/>
    <x v="22"/>
    <s v="Ironman Vitoria"/>
    <x v="6"/>
    <s v="M30-34"/>
    <n v="2021"/>
    <d v="1899-12-30T00:00:00"/>
    <d v="1899-12-30T05:16:30"/>
    <d v="1899-12-30T03:14:09"/>
    <d v="1899-12-30T08:30:39"/>
    <d v="1899-12-30T00:05:15"/>
  </r>
  <r>
    <n v="3"/>
    <d v="1899-12-30T08:47:40"/>
    <x v="41"/>
    <s v="Ironman Vitoria"/>
    <x v="6"/>
    <s v="M30-34"/>
    <n v="2021"/>
    <d v="1899-12-30T00:00:00"/>
    <d v="1899-12-30T05:08:29"/>
    <d v="1899-12-30T03:34:18"/>
    <d v="1899-12-30T08:42:47"/>
    <d v="1899-12-30T00:04:53"/>
  </r>
  <r>
    <n v="4"/>
    <d v="1899-12-30T08:54:19"/>
    <x v="36"/>
    <s v="Ironman Vitoria"/>
    <x v="6"/>
    <s v="M25-29"/>
    <n v="2021"/>
    <d v="1899-12-30T00:00:00"/>
    <d v="1899-12-30T05:10:41"/>
    <d v="1899-12-30T03:38:17"/>
    <d v="1899-12-30T08:48:58"/>
    <d v="1899-12-30T00:05:21"/>
  </r>
  <r>
    <n v="5"/>
    <d v="1899-12-30T09:51:00"/>
    <x v="106"/>
    <s v="Ironman Vitoria"/>
    <x v="6"/>
    <s v="M25-29"/>
    <n v="2021"/>
    <d v="1899-12-30T00:00:00"/>
    <d v="1899-12-30T05:30:22"/>
    <d v="1899-12-30T04:15:32"/>
    <d v="1899-12-30T09:45:54"/>
    <d v="1899-12-30T00:05:06"/>
  </r>
  <r>
    <n v="6"/>
    <d v="1899-12-30T09:53:25"/>
    <x v="15"/>
    <s v="Ironman Vitoria"/>
    <x v="6"/>
    <s v="M25-29"/>
    <n v="2021"/>
    <d v="1899-12-30T00:00:00"/>
    <d v="1899-12-30T05:13:26"/>
    <d v="1899-12-30T04:34:50"/>
    <d v="1899-12-30T09:48:16"/>
    <d v="1899-12-30T00:05:09"/>
  </r>
  <r>
    <n v="7"/>
    <d v="1899-12-30T10:00:29"/>
    <x v="86"/>
    <s v="Ironman France"/>
    <x v="17"/>
    <s v="F35-39"/>
    <n v="2019"/>
    <d v="1899-12-30T01:06:30"/>
    <d v="1899-12-30T05:44:18"/>
    <d v="1899-12-30T02:50:28"/>
    <d v="1899-12-30T09:41:16"/>
    <d v="1899-12-30T00:19:13"/>
  </r>
  <r>
    <n v="8"/>
    <d v="1899-12-30T10:02:20"/>
    <x v="86"/>
    <s v="Ironman Vitoria"/>
    <x v="6"/>
    <s v="F40-44"/>
    <n v="2021"/>
    <d v="1899-12-30T00:00:00"/>
    <d v="1899-12-30T05:48:57"/>
    <d v="1899-12-30T04:05:27"/>
    <d v="1899-12-30T09:54:24"/>
    <d v="1899-12-30T00:07:56"/>
  </r>
  <r>
    <n v="9"/>
    <d v="1899-12-30T10:04:46"/>
    <x v="158"/>
    <s v="Ironman Vitoria"/>
    <x v="6"/>
    <s v="M45-49"/>
    <n v="2021"/>
    <d v="1899-12-30T00:00:00"/>
    <d v="1899-12-30T05:45:34"/>
    <d v="1899-12-30T04:11:02"/>
    <d v="1899-12-30T09:56:36"/>
    <d v="1899-12-30T00:08:10"/>
  </r>
  <r>
    <n v="10"/>
    <d v="1899-12-30T10:05:31"/>
    <x v="33"/>
    <s v="Ironman Vitoria"/>
    <x v="6"/>
    <s v="M60-64"/>
    <n v="2021"/>
    <d v="1899-12-30T00:00:00"/>
    <d v="1899-12-30T05:50:51"/>
    <d v="1899-12-30T04:07:14"/>
    <d v="1899-12-30T09:58:05"/>
    <d v="1899-12-30T00:07:26"/>
  </r>
  <r>
    <n v="11"/>
    <d v="1899-12-30T10:08:26"/>
    <x v="54"/>
    <s v="Ironman Vitoria"/>
    <x v="6"/>
    <s v="M30-34"/>
    <n v="2021"/>
    <d v="1899-12-30T00:00:00"/>
    <d v="1899-12-30T05:32:34"/>
    <d v="1899-12-30T04:26:43"/>
    <d v="1899-12-30T09:59:17"/>
    <d v="1899-12-30T00:09:09"/>
  </r>
  <r>
    <n v="12"/>
    <d v="1899-12-30T10:21:13"/>
    <x v="82"/>
    <s v="Ironman Vitoria"/>
    <x v="6"/>
    <s v="M30-34"/>
    <n v="2021"/>
    <d v="1899-12-30T00:00:00"/>
    <d v="1899-12-30T05:45:04"/>
    <d v="1899-12-30T04:27:49"/>
    <d v="1899-12-30T10:12:53"/>
    <d v="1899-12-30T00:08:20"/>
  </r>
  <r>
    <n v="13"/>
    <d v="1899-12-30T10:23:41"/>
    <x v="69"/>
    <s v="Ironman France"/>
    <x v="17"/>
    <s v="M40-44"/>
    <n v="2019"/>
    <d v="1899-12-30T01:02:40"/>
    <d v="1899-12-30T05:42:57"/>
    <d v="1899-12-30T03:21:24"/>
    <d v="1899-12-30T10:07:01"/>
    <d v="1899-12-30T00:16:40"/>
  </r>
  <r>
    <n v="14"/>
    <d v="1899-12-30T10:23:55"/>
    <x v="126"/>
    <s v="Ironman Vitoria"/>
    <x v="6"/>
    <s v="M35-39"/>
    <n v="2021"/>
    <d v="1899-12-30T00:00:00"/>
    <d v="1899-12-30T05:52:38"/>
    <d v="1899-12-30T04:19:47"/>
    <d v="1899-12-30T10:12:25"/>
    <d v="1899-12-30T00:11:30"/>
  </r>
  <r>
    <n v="15"/>
    <d v="1899-12-30T10:24:46"/>
    <x v="159"/>
    <s v="Ironman Vitoria"/>
    <x v="6"/>
    <s v="M30-34"/>
    <n v="2021"/>
    <d v="1899-12-30T00:00:00"/>
    <d v="1899-12-30T05:41:01"/>
    <d v="1899-12-30T04:35:25"/>
    <d v="1899-12-30T10:16:26"/>
    <d v="1899-12-30T00:08:20"/>
  </r>
  <r>
    <n v="16"/>
    <d v="1899-12-30T10:26:31"/>
    <x v="128"/>
    <s v="Ironman Vitoria"/>
    <x v="6"/>
    <s v="F30-34"/>
    <n v="2021"/>
    <d v="1899-12-30T00:00:00"/>
    <d v="1899-12-30T05:46:57"/>
    <d v="1899-12-30T04:32:44"/>
    <d v="1899-12-30T10:19:41"/>
    <d v="1899-12-30T00:06:50"/>
  </r>
  <r>
    <n v="17"/>
    <d v="1899-12-30T10:27:55"/>
    <x v="83"/>
    <s v="Ironman Vitoria"/>
    <x v="6"/>
    <s v="M40-44"/>
    <n v="2021"/>
    <d v="1899-12-30T00:00:00"/>
    <d v="1899-12-30T05:50:57"/>
    <d v="1899-12-30T04:27:32"/>
    <d v="1899-12-30T10:18:29"/>
    <d v="1899-12-30T00:09:26"/>
  </r>
  <r>
    <n v="18"/>
    <d v="1899-12-30T10:29:28"/>
    <x v="160"/>
    <s v="Ironman Vitoria"/>
    <x v="6"/>
    <s v="F25-29"/>
    <n v="2021"/>
    <d v="1899-12-30T00:00:00"/>
    <d v="1899-12-30T05:52:29"/>
    <d v="1899-12-30T04:25:14"/>
    <d v="1899-12-30T10:17:43"/>
    <d v="1899-12-30T00:11:45"/>
  </r>
  <r>
    <n v="19"/>
    <d v="1899-12-30T10:32:58"/>
    <x v="122"/>
    <s v="Ironman Vitoria"/>
    <x v="6"/>
    <s v="M40-44"/>
    <n v="2021"/>
    <d v="1899-12-30T00:00:00"/>
    <d v="1899-12-30T05:54:04"/>
    <d v="1899-12-30T04:25:32"/>
    <d v="1899-12-30T10:19:36"/>
    <d v="1899-12-30T00:13:22"/>
  </r>
  <r>
    <n v="20"/>
    <d v="1899-12-30T10:34:44"/>
    <x v="123"/>
    <s v="Ironman Vitoria"/>
    <x v="6"/>
    <s v="M30-34"/>
    <n v="2021"/>
    <d v="1899-12-30T00:00:00"/>
    <d v="1899-12-30T06:03:33"/>
    <d v="1899-12-30T04:21:44"/>
    <d v="1899-12-30T10:25:17"/>
    <d v="1899-12-30T00:09:27"/>
  </r>
  <r>
    <n v="21"/>
    <d v="1899-12-30T10:36:26"/>
    <x v="161"/>
    <s v="Ironman Vitoria"/>
    <x v="6"/>
    <s v="M30-34"/>
    <n v="2021"/>
    <d v="1899-12-30T00:00:00"/>
    <d v="1899-12-30T05:39:46"/>
    <d v="1899-12-30T04:47:31"/>
    <d v="1899-12-30T10:27:17"/>
    <d v="1899-12-30T00:09:09"/>
  </r>
  <r>
    <n v="22"/>
    <d v="1899-12-30T10:38:28"/>
    <x v="162"/>
    <s v="Ironman Vitoria"/>
    <x v="6"/>
    <s v="M25-29"/>
    <n v="2021"/>
    <d v="1899-12-30T00:00:00"/>
    <d v="1899-12-30T06:17:13"/>
    <d v="1899-12-30T04:10:13"/>
    <d v="1899-12-30T10:27:26"/>
    <d v="1899-12-30T00:11:02"/>
  </r>
  <r>
    <n v="23"/>
    <d v="1899-12-30T10:38:56"/>
    <x v="163"/>
    <s v="Ironman Vitoria"/>
    <x v="6"/>
    <s v="M40-44"/>
    <n v="2021"/>
    <d v="1899-12-30T00:00:00"/>
    <d v="1899-12-30T05:53:24"/>
    <d v="1899-12-30T04:28:46"/>
    <d v="1899-12-30T10:22:10"/>
    <d v="1899-12-30T00:16:46"/>
  </r>
  <r>
    <n v="24"/>
    <d v="1899-12-30T10:49:10"/>
    <x v="44"/>
    <s v="Ironman Vitoria"/>
    <x v="6"/>
    <s v="M30-34"/>
    <n v="2021"/>
    <d v="1899-12-30T00:00:00"/>
    <d v="1899-12-30T05:39:42"/>
    <d v="1899-12-30T05:01:09"/>
    <d v="1899-12-30T10:40:51"/>
    <d v="1899-12-30T00:08:19"/>
  </r>
  <r>
    <n v="25"/>
    <d v="1899-12-30T10:49:47"/>
    <x v="27"/>
    <s v="Ironman Vitoria"/>
    <x v="6"/>
    <s v="M30-34"/>
    <n v="2021"/>
    <d v="1899-12-30T00:00:00"/>
    <d v="1899-12-30T05:07:38"/>
    <d v="1899-12-30T05:38:09"/>
    <d v="1899-12-30T10:45:47"/>
    <d v="1899-12-30T00:04:00"/>
  </r>
  <r>
    <n v="26"/>
    <d v="1899-12-30T10:52:39"/>
    <x v="69"/>
    <s v="Ironman Vitoria"/>
    <x v="6"/>
    <s v="M45-49"/>
    <n v="2021"/>
    <d v="1899-12-30T00:00:00"/>
    <d v="1899-12-30T05:51:18"/>
    <d v="1899-12-30T04:46:37"/>
    <d v="1899-12-30T10:37:55"/>
    <d v="1899-12-30T00:14:44"/>
  </r>
  <r>
    <n v="27"/>
    <d v="1899-12-30T10:52:50"/>
    <x v="119"/>
    <s v="Ironman Vitoria"/>
    <x v="6"/>
    <s v="M50-54"/>
    <n v="2021"/>
    <d v="1899-12-30T00:00:00"/>
    <d v="1899-12-30T05:50:18"/>
    <d v="1899-12-30T04:46:37"/>
    <d v="1899-12-30T10:36:55"/>
    <d v="1899-12-30T00:15:55"/>
  </r>
  <r>
    <n v="28"/>
    <d v="1899-12-30T11:01:45"/>
    <x v="164"/>
    <s v="Ironman Vitoria"/>
    <x v="6"/>
    <s v="F30-34"/>
    <n v="2021"/>
    <d v="1899-12-30T00:00:00"/>
    <d v="1899-12-30T06:19:52"/>
    <d v="1899-12-30T04:31:41"/>
    <d v="1899-12-30T10:51:33"/>
    <d v="1899-12-30T00:10:12"/>
  </r>
  <r>
    <n v="29"/>
    <d v="1899-12-30T11:01:53"/>
    <x v="119"/>
    <s v="Ironman France"/>
    <x v="17"/>
    <s v="M40-44"/>
    <n v="2019"/>
    <d v="1899-12-30T01:09:34"/>
    <d v="1899-12-30T06:05:22"/>
    <d v="1899-12-30T03:23:28"/>
    <d v="1899-12-30T10:38:24"/>
    <d v="1899-12-30T00:23:29"/>
  </r>
  <r>
    <n v="30"/>
    <d v="1899-12-30T11:09:31"/>
    <x v="165"/>
    <s v="Ironman Vitoria"/>
    <x v="6"/>
    <s v="M40-44"/>
    <n v="2021"/>
    <d v="1899-12-30T00:00:00"/>
    <d v="1899-12-30T05:25:51"/>
    <d v="1899-12-30T05:33:38"/>
    <d v="1899-12-30T10:59:29"/>
    <d v="1899-12-30T00:10:02"/>
  </r>
  <r>
    <n v="31"/>
    <d v="1899-12-30T11:09:58"/>
    <x v="113"/>
    <s v="Ironman Vitoria"/>
    <x v="6"/>
    <s v="M55-59"/>
    <n v="2021"/>
    <d v="1899-12-30T00:00:00"/>
    <d v="1899-12-30T06:28:06"/>
    <d v="1899-12-30T04:31:41"/>
    <d v="1899-12-30T10:59:47"/>
    <d v="1899-12-30T00:10:11"/>
  </r>
  <r>
    <n v="32"/>
    <d v="1899-12-30T11:20:33"/>
    <x v="166"/>
    <s v="Ironman Vitoria"/>
    <x v="6"/>
    <s v="F45-49"/>
    <n v="2021"/>
    <d v="1899-12-30T00:00:00"/>
    <d v="1899-12-30T06:19:51"/>
    <d v="1899-12-30T04:39:43"/>
    <d v="1899-12-30T10:59:34"/>
    <d v="1899-12-30T00:20:59"/>
  </r>
  <r>
    <n v="33"/>
    <d v="1899-12-30T11:25:53"/>
    <x v="141"/>
    <s v="Ironman Vitoria"/>
    <x v="6"/>
    <s v="M40-44"/>
    <n v="2021"/>
    <d v="1899-12-30T00:00:00"/>
    <d v="1899-12-30T05:59:07"/>
    <d v="1899-12-30T05:10:42"/>
    <d v="1899-12-30T11:09:49"/>
    <d v="1899-12-30T00:16:04"/>
  </r>
  <r>
    <n v="34"/>
    <d v="1899-12-30T12:00:43"/>
    <x v="167"/>
    <s v="Ironman France"/>
    <x v="17"/>
    <s v="H30-34"/>
    <n v="2019"/>
    <d v="1899-12-30T01:13:00"/>
    <d v="1899-12-30T06:22:20"/>
    <d v="1899-12-30T04:07:29"/>
    <d v="1899-12-30T11:42:49"/>
    <d v="1899-12-30T00:17:54"/>
  </r>
  <r>
    <n v="35"/>
    <d v="1899-12-30T12:05:21"/>
    <x v="168"/>
    <s v="Ironman France"/>
    <x v="17"/>
    <s v="F30-34"/>
    <n v="2019"/>
    <d v="1899-12-30T01:07:17"/>
    <d v="1899-12-30T07:01:52"/>
    <d v="1899-12-30T03:40:32"/>
    <d v="1899-12-30T11:49:41"/>
    <d v="1899-12-30T00:15:40"/>
  </r>
  <r>
    <n v="36"/>
    <d v="1899-12-30T12:14:19"/>
    <x v="154"/>
    <s v="Ironman France"/>
    <x v="17"/>
    <s v="M40-44"/>
    <n v="2019"/>
    <d v="1899-12-30T01:12:27"/>
    <d v="1899-12-30T06:53:34"/>
    <d v="1899-12-30T03:45:40"/>
    <d v="1899-12-30T11:51:41"/>
    <d v="1899-12-30T00:22:38"/>
  </r>
  <r>
    <m/>
    <m/>
    <x v="156"/>
    <m/>
    <x v="41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I3:K20" firstHeaderRow="1" firstDataRow="1" firstDataCol="0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2000000}" name="Tableau croisé dynamique3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G1:H171" firstHeaderRow="1" firstDataRow="1" firstDataCol="1"/>
  <pivotFields count="12">
    <pivotField showAll="0"/>
    <pivotField showAll="0"/>
    <pivotField axis="axisRow" dataField="1" showAll="0" sortType="descending">
      <items count="172">
        <item x="74"/>
        <item x="118"/>
        <item x="107"/>
        <item x="39"/>
        <item x="30"/>
        <item x="92"/>
        <item x="14"/>
        <item x="17"/>
        <item x="9"/>
        <item x="153"/>
        <item x="43"/>
        <item x="37"/>
        <item x="7"/>
        <item x="46"/>
        <item x="155"/>
        <item x="88"/>
        <item x="55"/>
        <item m="1" x="170"/>
        <item x="50"/>
        <item x="87"/>
        <item x="151"/>
        <item x="81"/>
        <item x="116"/>
        <item x="49"/>
        <item x="53"/>
        <item x="132"/>
        <item x="111"/>
        <item x="2"/>
        <item x="12"/>
        <item x="11"/>
        <item x="71"/>
        <item x="139"/>
        <item x="40"/>
        <item x="73"/>
        <item x="83"/>
        <item x="18"/>
        <item x="66"/>
        <item x="130"/>
        <item x="99"/>
        <item x="152"/>
        <item x="95"/>
        <item x="38"/>
        <item x="79"/>
        <item x="20"/>
        <item x="28"/>
        <item x="72"/>
        <item x="70"/>
        <item x="140"/>
        <item x="8"/>
        <item x="57"/>
        <item x="149"/>
        <item x="0"/>
        <item x="131"/>
        <item x="23"/>
        <item x="94"/>
        <item x="33"/>
        <item x="61"/>
        <item x="42"/>
        <item x="60"/>
        <item x="51"/>
        <item x="29"/>
        <item x="19"/>
        <item x="63"/>
        <item x="97"/>
        <item x="104"/>
        <item x="113"/>
        <item x="77"/>
        <item x="80"/>
        <item x="24"/>
        <item x="114"/>
        <item x="137"/>
        <item x="156"/>
        <item x="21"/>
        <item x="22"/>
        <item x="41"/>
        <item x="65"/>
        <item x="69"/>
        <item x="48"/>
        <item x="68"/>
        <item x="117"/>
        <item x="120"/>
        <item x="115"/>
        <item x="144"/>
        <item x="75"/>
        <item x="59"/>
        <item x="145"/>
        <item x="5"/>
        <item x="15"/>
        <item x="27"/>
        <item x="56"/>
        <item x="67"/>
        <item x="91"/>
        <item x="96"/>
        <item x="147"/>
        <item x="122"/>
        <item x="47"/>
        <item x="82"/>
        <item x="34"/>
        <item x="36"/>
        <item x="64"/>
        <item x="85"/>
        <item x="134"/>
        <item x="150"/>
        <item x="86"/>
        <item x="119"/>
        <item x="167"/>
        <item x="168"/>
        <item x="154"/>
        <item x="148"/>
        <item x="157"/>
        <item x="13"/>
        <item x="6"/>
        <item x="110"/>
        <item x="133"/>
        <item x="31"/>
        <item x="123"/>
        <item x="26"/>
        <item x="102"/>
        <item x="106"/>
        <item x="108"/>
        <item x="121"/>
        <item x="98"/>
        <item n="Lefief Anthony" m="1" x="169"/>
        <item x="126"/>
        <item x="127"/>
        <item x="128"/>
        <item x="141"/>
        <item x="142"/>
        <item x="101"/>
        <item x="109"/>
        <item x="158"/>
        <item x="54"/>
        <item x="159"/>
        <item x="160"/>
        <item x="161"/>
        <item x="162"/>
        <item x="163"/>
        <item x="44"/>
        <item x="164"/>
        <item x="165"/>
        <item x="166"/>
        <item x="1"/>
        <item x="129"/>
        <item x="52"/>
        <item x="103"/>
        <item x="89"/>
        <item x="4"/>
        <item x="16"/>
        <item x="32"/>
        <item x="45"/>
        <item x="62"/>
        <item x="84"/>
        <item x="78"/>
        <item x="35"/>
        <item x="58"/>
        <item x="76"/>
        <item x="100"/>
        <item x="136"/>
        <item x="146"/>
        <item x="112"/>
        <item x="3"/>
        <item x="90"/>
        <item x="93"/>
        <item n="Lefief Anthony2" x="105"/>
        <item x="125"/>
        <item x="10"/>
        <item x="25"/>
        <item x="124"/>
        <item x="143"/>
        <item x="135"/>
        <item x="1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70">
    <i>
      <x v="8"/>
    </i>
    <i>
      <x v="51"/>
    </i>
    <i>
      <x v="88"/>
    </i>
    <i>
      <x v="63"/>
    </i>
    <i>
      <x v="141"/>
    </i>
    <i>
      <x v="29"/>
    </i>
    <i>
      <x v="86"/>
    </i>
    <i>
      <x v="87"/>
    </i>
    <i>
      <x v="3"/>
    </i>
    <i>
      <x v="55"/>
    </i>
    <i>
      <x v="72"/>
    </i>
    <i>
      <x v="111"/>
    </i>
    <i>
      <x v="27"/>
    </i>
    <i>
      <x v="76"/>
    </i>
    <i>
      <x v="48"/>
    </i>
    <i>
      <x v="96"/>
    </i>
    <i>
      <x v="53"/>
    </i>
    <i>
      <x v="65"/>
    </i>
    <i>
      <x v="82"/>
    </i>
    <i>
      <x v="94"/>
    </i>
    <i>
      <x v="121"/>
    </i>
    <i>
      <x v="104"/>
    </i>
    <i>
      <x v="59"/>
    </i>
    <i>
      <x v="4"/>
    </i>
    <i>
      <x v="12"/>
    </i>
    <i>
      <x v="103"/>
    </i>
    <i>
      <x v="74"/>
    </i>
    <i>
      <x v="40"/>
    </i>
    <i>
      <x v="35"/>
    </i>
    <i>
      <x v="77"/>
    </i>
    <i>
      <x v="38"/>
    </i>
    <i>
      <x v="28"/>
    </i>
    <i>
      <x v="118"/>
    </i>
    <i>
      <x v="113"/>
    </i>
    <i>
      <x v="163"/>
    </i>
    <i>
      <x v="125"/>
    </i>
    <i>
      <x v="6"/>
    </i>
    <i>
      <x v="107"/>
    </i>
    <i>
      <x v="33"/>
    </i>
    <i>
      <x v="115"/>
    </i>
    <i>
      <x v="2"/>
    </i>
    <i>
      <x v="67"/>
    </i>
    <i>
      <x v="151"/>
    </i>
    <i>
      <x v="131"/>
    </i>
    <i>
      <x v="44"/>
    </i>
    <i>
      <x v="32"/>
    </i>
    <i>
      <x v="19"/>
    </i>
    <i>
      <x v="34"/>
    </i>
    <i>
      <x v="21"/>
    </i>
    <i>
      <x v="114"/>
    </i>
    <i>
      <x v="41"/>
    </i>
    <i>
      <x v="116"/>
    </i>
    <i>
      <x v="90"/>
    </i>
    <i>
      <x v="119"/>
    </i>
    <i>
      <x v="60"/>
    </i>
    <i>
      <x v="123"/>
    </i>
    <i>
      <x v="39"/>
    </i>
    <i>
      <x v="126"/>
    </i>
    <i>
      <x v="97"/>
    </i>
    <i>
      <x v="137"/>
    </i>
    <i>
      <x v="98"/>
    </i>
    <i>
      <x v="155"/>
    </i>
    <i>
      <x v="61"/>
    </i>
    <i>
      <x v="84"/>
    </i>
    <i>
      <x v="73"/>
    </i>
    <i>
      <x v="85"/>
    </i>
    <i>
      <x v="132"/>
    </i>
    <i>
      <x v="164"/>
    </i>
    <i>
      <x v="148"/>
    </i>
    <i>
      <x v="68"/>
    </i>
    <i>
      <x v="124"/>
    </i>
    <i>
      <x v="69"/>
    </i>
    <i>
      <x v="140"/>
    </i>
    <i>
      <x v="70"/>
    </i>
    <i>
      <x v="156"/>
    </i>
    <i>
      <x v="1"/>
    </i>
    <i>
      <x v="56"/>
    </i>
    <i>
      <x v="13"/>
    </i>
    <i>
      <x v="128"/>
    </i>
    <i>
      <x v="14"/>
    </i>
    <i>
      <x v="136"/>
    </i>
    <i>
      <x v="75"/>
    </i>
    <i>
      <x v="144"/>
    </i>
    <i>
      <x v="15"/>
    </i>
    <i>
      <x v="152"/>
    </i>
    <i>
      <x v="36"/>
    </i>
    <i>
      <x v="160"/>
    </i>
    <i>
      <x v="78"/>
    </i>
    <i>
      <x v="168"/>
    </i>
    <i>
      <x v="79"/>
    </i>
    <i>
      <x v="57"/>
    </i>
    <i>
      <x v="80"/>
    </i>
    <i>
      <x v="9"/>
    </i>
    <i>
      <x v="81"/>
    </i>
    <i>
      <x v="130"/>
    </i>
    <i>
      <x v="37"/>
    </i>
    <i>
      <x v="134"/>
    </i>
    <i>
      <x v="83"/>
    </i>
    <i>
      <x v="138"/>
    </i>
    <i>
      <x v="16"/>
    </i>
    <i>
      <x v="142"/>
    </i>
    <i>
      <x/>
    </i>
    <i>
      <x v="146"/>
    </i>
    <i>
      <x v="18"/>
    </i>
    <i>
      <x v="150"/>
    </i>
    <i>
      <x v="7"/>
    </i>
    <i>
      <x v="154"/>
    </i>
    <i>
      <x v="20"/>
    </i>
    <i>
      <x v="158"/>
    </i>
    <i>
      <x v="89"/>
    </i>
    <i>
      <x v="162"/>
    </i>
    <i>
      <x v="42"/>
    </i>
    <i>
      <x v="166"/>
    </i>
    <i>
      <x v="91"/>
    </i>
    <i>
      <x v="170"/>
    </i>
    <i>
      <x v="92"/>
    </i>
    <i>
      <x v="120"/>
    </i>
    <i>
      <x v="93"/>
    </i>
    <i>
      <x v="58"/>
    </i>
    <i>
      <x v="43"/>
    </i>
    <i>
      <x v="26"/>
    </i>
    <i>
      <x v="95"/>
    </i>
    <i>
      <x v="127"/>
    </i>
    <i>
      <x v="5"/>
    </i>
    <i>
      <x v="129"/>
    </i>
    <i>
      <x v="45"/>
    </i>
    <i>
      <x v="10"/>
    </i>
    <i>
      <x v="46"/>
    </i>
    <i>
      <x v="133"/>
    </i>
    <i>
      <x v="99"/>
    </i>
    <i>
      <x v="135"/>
    </i>
    <i>
      <x v="100"/>
    </i>
    <i>
      <x v="62"/>
    </i>
    <i>
      <x v="101"/>
    </i>
    <i>
      <x v="139"/>
    </i>
    <i>
      <x v="102"/>
    </i>
    <i>
      <x v="11"/>
    </i>
    <i>
      <x v="47"/>
    </i>
    <i>
      <x v="143"/>
    </i>
    <i>
      <x v="22"/>
    </i>
    <i>
      <x v="145"/>
    </i>
    <i>
      <x v="105"/>
    </i>
    <i>
      <x v="147"/>
    </i>
    <i>
      <x v="106"/>
    </i>
    <i>
      <x v="149"/>
    </i>
    <i>
      <x v="49"/>
    </i>
    <i>
      <x v="64"/>
    </i>
    <i>
      <x v="108"/>
    </i>
    <i>
      <x v="153"/>
    </i>
    <i>
      <x v="109"/>
    </i>
    <i>
      <x v="30"/>
    </i>
    <i>
      <x v="110"/>
    </i>
    <i>
      <x v="157"/>
    </i>
    <i>
      <x v="50"/>
    </i>
    <i>
      <x v="159"/>
    </i>
    <i>
      <x v="112"/>
    </i>
    <i>
      <x v="161"/>
    </i>
    <i>
      <x v="23"/>
    </i>
    <i>
      <x v="66"/>
    </i>
    <i>
      <x v="52"/>
    </i>
    <i>
      <x v="165"/>
    </i>
    <i>
      <x v="24"/>
    </i>
    <i>
      <x v="167"/>
    </i>
    <i>
      <x v="54"/>
    </i>
    <i>
      <x v="169"/>
    </i>
    <i>
      <x v="117"/>
    </i>
    <i>
      <x v="31"/>
    </i>
    <i>
      <x v="25"/>
    </i>
    <i>
      <x v="71"/>
    </i>
    <i t="grand">
      <x/>
    </i>
  </rowItems>
  <colItems count="1">
    <i/>
  </colItems>
  <dataFields count="1">
    <dataField name="Nombre de nom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1000000}" name="Tableau croisé dynamique2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4" indent="0" outline="1" outlineData="1" multipleFieldFilters="0">
  <location ref="D1:E45" firstHeaderRow="1" firstDataRow="1" firstDataCol="1"/>
  <pivotFields count="12">
    <pivotField showAll="0"/>
    <pivotField showAll="0"/>
    <pivotField showAll="0"/>
    <pivotField showAll="0"/>
    <pivotField axis="axisRow" dataField="1" showAll="0" sortType="descending">
      <items count="45">
        <item x="7"/>
        <item m="1" x="43"/>
        <item x="10"/>
        <item x="40"/>
        <item x="36"/>
        <item x="29"/>
        <item x="5"/>
        <item x="31"/>
        <item x="37"/>
        <item x="13"/>
        <item x="1"/>
        <item x="8"/>
        <item x="39"/>
        <item x="11"/>
        <item x="17"/>
        <item x="3"/>
        <item x="32"/>
        <item x="33"/>
        <item x="0"/>
        <item x="30"/>
        <item x="14"/>
        <item x="20"/>
        <item x="18"/>
        <item x="41"/>
        <item x="35"/>
        <item x="25"/>
        <item x="28"/>
        <item x="9"/>
        <item x="15"/>
        <item x="16"/>
        <item x="38"/>
        <item x="42"/>
        <item x="22"/>
        <item x="23"/>
        <item x="6"/>
        <item x="4"/>
        <item x="19"/>
        <item x="27"/>
        <item x="21"/>
        <item x="34"/>
        <item x="2"/>
        <item x="24"/>
        <item x="12"/>
        <item x="2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44">
    <i>
      <x v="34"/>
    </i>
    <i>
      <x v="14"/>
    </i>
    <i>
      <x v="6"/>
    </i>
    <i>
      <x v="9"/>
    </i>
    <i>
      <x v="18"/>
    </i>
    <i>
      <x v="33"/>
    </i>
    <i>
      <x v="5"/>
    </i>
    <i>
      <x v="11"/>
    </i>
    <i>
      <x v="27"/>
    </i>
    <i>
      <x v="29"/>
    </i>
    <i>
      <x v="22"/>
    </i>
    <i>
      <x v="13"/>
    </i>
    <i>
      <x/>
    </i>
    <i>
      <x v="42"/>
    </i>
    <i>
      <x v="28"/>
    </i>
    <i>
      <x v="30"/>
    </i>
    <i>
      <x v="38"/>
    </i>
    <i>
      <x v="32"/>
    </i>
    <i>
      <x v="21"/>
    </i>
    <i>
      <x v="25"/>
    </i>
    <i>
      <x v="26"/>
    </i>
    <i>
      <x v="37"/>
    </i>
    <i>
      <x v="10"/>
    </i>
    <i>
      <x v="20"/>
    </i>
    <i>
      <x v="15"/>
    </i>
    <i>
      <x v="2"/>
    </i>
    <i>
      <x v="3"/>
    </i>
    <i>
      <x v="36"/>
    </i>
    <i>
      <x v="7"/>
    </i>
    <i>
      <x v="17"/>
    </i>
    <i>
      <x v="4"/>
    </i>
    <i>
      <x v="35"/>
    </i>
    <i>
      <x v="19"/>
    </i>
    <i>
      <x v="41"/>
    </i>
    <i>
      <x v="40"/>
    </i>
    <i>
      <x v="39"/>
    </i>
    <i>
      <x v="24"/>
    </i>
    <i>
      <x v="16"/>
    </i>
    <i>
      <x v="31"/>
    </i>
    <i>
      <x v="43"/>
    </i>
    <i>
      <x v="12"/>
    </i>
    <i>
      <x v="8"/>
    </i>
    <i>
      <x v="23"/>
    </i>
    <i t="grand">
      <x/>
    </i>
  </rowItems>
  <colItems count="1">
    <i/>
  </colItems>
  <dataFields count="1">
    <dataField name="Nombre de lie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283" totalsRowShown="0" dataDxfId="32">
  <autoFilter ref="A1:O283" xr:uid="{00000000-0009-0000-0100-000001000000}"/>
  <sortState xmlns:xlrd2="http://schemas.microsoft.com/office/spreadsheetml/2017/richdata2" ref="A2:O283">
    <sortCondition ref="B1:B283"/>
  </sortState>
  <tableColumns count="15">
    <tableColumn id="1" xr3:uid="{00000000-0010-0000-0000-000001000000}" name="#" dataDxfId="31">
      <calculatedColumnFormula>ROW(2:2)-1</calculatedColumnFormula>
    </tableColumn>
    <tableColumn id="2" xr3:uid="{00000000-0010-0000-0000-000002000000}" name="temps" dataDxfId="30"/>
    <tableColumn id="3" xr3:uid="{00000000-0010-0000-0000-000003000000}" name="nom" dataDxfId="29"/>
    <tableColumn id="4" xr3:uid="{00000000-0010-0000-0000-000004000000}" name="Course" dataDxfId="28"/>
    <tableColumn id="5" xr3:uid="{00000000-0010-0000-0000-000005000000}" name="lieu" dataDxfId="27"/>
    <tableColumn id="6" xr3:uid="{00000000-0010-0000-0000-000006000000}" name="Categorie" dataDxfId="26"/>
    <tableColumn id="7" xr3:uid="{00000000-0010-0000-0000-000007000000}" name="année" dataDxfId="25"/>
    <tableColumn id="8" xr3:uid="{00000000-0010-0000-0000-000008000000}" name="swim" dataDxfId="24"/>
    <tableColumn id="9" xr3:uid="{00000000-0010-0000-0000-000009000000}" name="bike" dataDxfId="23"/>
    <tableColumn id="10" xr3:uid="{00000000-0010-0000-0000-00000A000000}" name="run" dataDxfId="22"/>
    <tableColumn id="11" xr3:uid="{00000000-0010-0000-0000-00000B000000}" name="temps sans transitions" dataDxfId="21">
      <calculatedColumnFormula>SUM(H2:J2)</calculatedColumnFormula>
    </tableColumn>
    <tableColumn id="12" xr3:uid="{00000000-0010-0000-0000-00000C000000}" name="temps transitions" dataDxfId="20">
      <calculatedColumnFormula>B2-K2</calculatedColumnFormula>
    </tableColumn>
    <tableColumn id="15" xr3:uid="{00000000-0010-0000-0000-00000F000000}" name="Parcours"/>
    <tableColumn id="13" xr3:uid="{3338798A-C5EF-4425-9B0B-A9FC9116BCFD}" name="Date de naissance" dataDxfId="19"/>
    <tableColumn id="14" xr3:uid="{C652CDB9-4238-4CE8-9724-5FEFBE90C0A7}" name="Email" dataDxfId="1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85:O321" totalsRowShown="0" headerRowDxfId="17" dataDxfId="15" headerRowBorderDxfId="16">
  <autoFilter ref="A285:O321" xr:uid="{00000000-0009-0000-0100-000002000000}"/>
  <sortState xmlns:xlrd2="http://schemas.microsoft.com/office/spreadsheetml/2017/richdata2" ref="A286:M321">
    <sortCondition ref="B285:B321"/>
  </sortState>
  <tableColumns count="15">
    <tableColumn id="1" xr3:uid="{00000000-0010-0000-0100-000001000000}" name="#" dataDxfId="14"/>
    <tableColumn id="2" xr3:uid="{00000000-0010-0000-0100-000002000000}" name="temps" dataDxfId="13"/>
    <tableColumn id="3" xr3:uid="{00000000-0010-0000-0100-000003000000}" name="nom" dataDxfId="12"/>
    <tableColumn id="4" xr3:uid="{00000000-0010-0000-0100-000004000000}" name="Course" dataDxfId="11"/>
    <tableColumn id="5" xr3:uid="{00000000-0010-0000-0100-000005000000}" name="lieu" dataDxfId="10"/>
    <tableColumn id="6" xr3:uid="{00000000-0010-0000-0100-000006000000}" name="Catégorie" dataDxfId="9"/>
    <tableColumn id="7" xr3:uid="{00000000-0010-0000-0100-000007000000}" name="année" dataDxfId="8"/>
    <tableColumn id="8" xr3:uid="{00000000-0010-0000-0100-000008000000}" name="swim" dataDxfId="7"/>
    <tableColumn id="9" xr3:uid="{00000000-0010-0000-0100-000009000000}" name="bike" dataDxfId="6"/>
    <tableColumn id="10" xr3:uid="{00000000-0010-0000-0100-00000A000000}" name="run" dataDxfId="5"/>
    <tableColumn id="11" xr3:uid="{00000000-0010-0000-0100-00000B000000}" name="temps sans transitions" dataDxfId="4">
      <calculatedColumnFormula>SUM(H286:J286)</calculatedColumnFormula>
    </tableColumn>
    <tableColumn id="12" xr3:uid="{00000000-0010-0000-0100-00000C000000}" name="temps transitions" dataDxfId="3">
      <calculatedColumnFormula>B286-K286</calculatedColumnFormula>
    </tableColumn>
    <tableColumn id="13" xr3:uid="{00000000-0010-0000-0100-00000D000000}" name="Parcours" dataDxfId="2"/>
    <tableColumn id="14" xr3:uid="{E63DD083-3CBC-4E9B-883B-519D9C389E77}" name="Année de naissance" dataDxfId="1"/>
    <tableColumn id="15" xr3:uid="{8FB78F96-C0B2-4FB2-BAEA-A265B3046192}" name="Emai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beuls@gmail.com" TargetMode="External"/><Relationship Id="rId13" Type="http://schemas.openxmlformats.org/officeDocument/2006/relationships/hyperlink" Target="mailto:petremaxime@gmail.com" TargetMode="External"/><Relationship Id="rId3" Type="http://schemas.openxmlformats.org/officeDocument/2006/relationships/hyperlink" Target="mailto:Simon.delepine@gmail.com" TargetMode="External"/><Relationship Id="rId7" Type="http://schemas.openxmlformats.org/officeDocument/2006/relationships/hyperlink" Target="mailto:scalle@free.fr" TargetMode="External"/><Relationship Id="rId12" Type="http://schemas.openxmlformats.org/officeDocument/2006/relationships/hyperlink" Target="mailto:antho_bil@hotmail.com" TargetMode="External"/><Relationship Id="rId17" Type="http://schemas.openxmlformats.org/officeDocument/2006/relationships/table" Target="../tables/table2.xml"/><Relationship Id="rId2" Type="http://schemas.openxmlformats.org/officeDocument/2006/relationships/hyperlink" Target="mailto:Simon.delepine@gmail.com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Simon.delepine@gmail.com" TargetMode="External"/><Relationship Id="rId6" Type="http://schemas.openxmlformats.org/officeDocument/2006/relationships/hyperlink" Target="mailto:wodonmartin@gmail.com" TargetMode="External"/><Relationship Id="rId11" Type="http://schemas.openxmlformats.org/officeDocument/2006/relationships/hyperlink" Target="mailto:petremaxime@gmail.com" TargetMode="External"/><Relationship Id="rId5" Type="http://schemas.openxmlformats.org/officeDocument/2006/relationships/hyperlink" Target="mailto:Simon.delepine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petremaxime@gmail.com" TargetMode="External"/><Relationship Id="rId4" Type="http://schemas.openxmlformats.org/officeDocument/2006/relationships/hyperlink" Target="mailto:Simon.delepine@gmail.com" TargetMode="External"/><Relationship Id="rId9" Type="http://schemas.openxmlformats.org/officeDocument/2006/relationships/hyperlink" Target="mailto:petremaxime@gmail.com" TargetMode="External"/><Relationship Id="rId14" Type="http://schemas.openxmlformats.org/officeDocument/2006/relationships/hyperlink" Target="mailto:petremaxim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1"/>
  <sheetViews>
    <sheetView tabSelected="1" topLeftCell="A242" zoomScaleNormal="100" zoomScaleSheetLayoutView="90" workbookViewId="0">
      <selection activeCell="H261" sqref="H261"/>
    </sheetView>
  </sheetViews>
  <sheetFormatPr baseColWidth="10" defaultColWidth="9.109375" defaultRowHeight="13.2" x14ac:dyDescent="0.25"/>
  <cols>
    <col min="1" max="1" width="5.21875" style="3" customWidth="1"/>
    <col min="2" max="2" width="8.21875" customWidth="1"/>
    <col min="3" max="3" width="24.109375" style="3" customWidth="1"/>
    <col min="4" max="4" width="28.109375" style="3" customWidth="1"/>
    <col min="5" max="5" width="14.21875" style="3" bestFit="1" customWidth="1"/>
    <col min="6" max="6" width="8.21875" style="3" customWidth="1"/>
    <col min="7" max="7" width="6.44140625" style="3" customWidth="1"/>
    <col min="8" max="9" width="10.109375" bestFit="1" customWidth="1"/>
    <col min="10" max="10" width="10.5546875" style="29" bestFit="1" customWidth="1"/>
    <col min="11" max="11" width="10.5546875" style="29" customWidth="1"/>
    <col min="12" max="12" width="10.77734375" style="29" customWidth="1"/>
    <col min="13" max="13" width="18.109375" customWidth="1"/>
    <col min="14" max="14" width="14.21875" style="25" hidden="1" customWidth="1"/>
    <col min="15" max="15" width="24.77734375" style="68" hidden="1" customWidth="1"/>
  </cols>
  <sheetData>
    <row r="1" spans="1:17" s="1" customFormat="1" ht="107.55" customHeight="1" x14ac:dyDescent="0.25">
      <c r="A1" s="1" t="s">
        <v>25</v>
      </c>
      <c r="B1" s="1" t="s">
        <v>26</v>
      </c>
      <c r="C1" s="1" t="s">
        <v>27</v>
      </c>
      <c r="D1" s="1" t="s">
        <v>63</v>
      </c>
      <c r="E1" s="1" t="s">
        <v>28</v>
      </c>
      <c r="F1" s="78" t="s">
        <v>322</v>
      </c>
      <c r="G1" s="1" t="s">
        <v>29</v>
      </c>
      <c r="H1" s="1" t="s">
        <v>34</v>
      </c>
      <c r="I1" s="1" t="s">
        <v>35</v>
      </c>
      <c r="J1" s="26" t="s">
        <v>36</v>
      </c>
      <c r="K1" s="26" t="s">
        <v>118</v>
      </c>
      <c r="L1" s="26" t="s">
        <v>119</v>
      </c>
      <c r="M1" s="1" t="s">
        <v>202</v>
      </c>
      <c r="N1" s="65" t="s">
        <v>279</v>
      </c>
      <c r="O1" s="67" t="s">
        <v>280</v>
      </c>
    </row>
    <row r="2" spans="1:17" s="9" customFormat="1" x14ac:dyDescent="0.25">
      <c r="A2" s="4">
        <f>ROW(2:2)-1</f>
        <v>1</v>
      </c>
      <c r="B2" s="8">
        <v>0.36687500000000001</v>
      </c>
      <c r="C2" s="10" t="s">
        <v>18</v>
      </c>
      <c r="D2" s="10" t="s">
        <v>64</v>
      </c>
      <c r="E2" s="10" t="s">
        <v>9</v>
      </c>
      <c r="F2" s="92" t="s">
        <v>251</v>
      </c>
      <c r="G2" s="10">
        <v>2008</v>
      </c>
      <c r="H2" s="8">
        <v>4.2199074074074076E-2</v>
      </c>
      <c r="I2" s="8">
        <v>0.20040509259259257</v>
      </c>
      <c r="J2" s="27">
        <v>0.12135416666666667</v>
      </c>
      <c r="K2" s="27">
        <f>SUM(H2:J2)</f>
        <v>0.36395833333333333</v>
      </c>
      <c r="L2" s="27">
        <f>B2-K2</f>
        <v>2.9166666666666785E-3</v>
      </c>
      <c r="N2" s="75">
        <v>26725</v>
      </c>
      <c r="O2" s="69" t="s">
        <v>319</v>
      </c>
    </row>
    <row r="3" spans="1:17" x14ac:dyDescent="0.25">
      <c r="A3" s="86">
        <f>ROW(3:3)-1</f>
        <v>2</v>
      </c>
      <c r="B3" s="87">
        <v>0.36752314814814818</v>
      </c>
      <c r="C3" s="86" t="s">
        <v>18</v>
      </c>
      <c r="D3" s="86" t="s">
        <v>69</v>
      </c>
      <c r="E3" s="86" t="s">
        <v>49</v>
      </c>
      <c r="F3" s="79" t="s">
        <v>251</v>
      </c>
      <c r="G3" s="86">
        <v>2008</v>
      </c>
      <c r="H3" s="87">
        <v>4.0486111111111105E-2</v>
      </c>
      <c r="I3" s="87">
        <v>0.20016203703703703</v>
      </c>
      <c r="J3" s="88">
        <v>0.12427083333333333</v>
      </c>
      <c r="K3" s="88">
        <f>SUM(H3:J3)</f>
        <v>0.3649189814814815</v>
      </c>
      <c r="L3" s="88">
        <f>B3-K3</f>
        <v>2.6041666666666852E-3</v>
      </c>
      <c r="M3" s="85"/>
      <c r="N3" s="75">
        <v>26725</v>
      </c>
      <c r="O3" s="91"/>
    </row>
    <row r="4" spans="1:17" s="9" customFormat="1" x14ac:dyDescent="0.25">
      <c r="A4" s="10">
        <f>ROW(4:4)-1</f>
        <v>3</v>
      </c>
      <c r="B4" s="8">
        <v>0.3678819444444445</v>
      </c>
      <c r="C4" s="10" t="s">
        <v>267</v>
      </c>
      <c r="D4" s="10" t="s">
        <v>369</v>
      </c>
      <c r="E4" s="10" t="s">
        <v>370</v>
      </c>
      <c r="F4" s="80" t="s">
        <v>254</v>
      </c>
      <c r="G4" s="10">
        <v>2023</v>
      </c>
      <c r="H4" s="8">
        <v>4.5000000000000005E-2</v>
      </c>
      <c r="I4" s="54">
        <v>0.18629629629629629</v>
      </c>
      <c r="J4" s="27">
        <v>0.13045138888888888</v>
      </c>
      <c r="K4" s="55">
        <f>SUM(H4:J4)</f>
        <v>0.36174768518518519</v>
      </c>
      <c r="L4" s="27">
        <f>B4-K4</f>
        <v>6.1342592592593115E-3</v>
      </c>
      <c r="N4" s="75">
        <v>29894</v>
      </c>
      <c r="O4" s="89" t="s">
        <v>333</v>
      </c>
    </row>
    <row r="5" spans="1:17" s="9" customFormat="1" x14ac:dyDescent="0.25">
      <c r="A5" s="4">
        <f>ROW(5:5)-1</f>
        <v>4</v>
      </c>
      <c r="B5" s="5">
        <v>0.37034722222222222</v>
      </c>
      <c r="C5" s="3" t="s">
        <v>48</v>
      </c>
      <c r="D5" s="3" t="s">
        <v>65</v>
      </c>
      <c r="E5" s="3" t="s">
        <v>74</v>
      </c>
      <c r="F5" s="79" t="s">
        <v>251</v>
      </c>
      <c r="G5" s="3">
        <v>2008</v>
      </c>
      <c r="H5" s="5">
        <v>3.8356481481481484E-2</v>
      </c>
      <c r="I5" s="5">
        <v>0.20265046296296296</v>
      </c>
      <c r="J5" s="29">
        <v>0.12684027777777776</v>
      </c>
      <c r="K5" s="28">
        <f>SUM(H5:J5)</f>
        <v>0.36784722222222221</v>
      </c>
      <c r="L5" s="28">
        <f>B5-K5</f>
        <v>2.5000000000000022E-3</v>
      </c>
      <c r="M5"/>
      <c r="N5" s="75">
        <v>26299</v>
      </c>
      <c r="O5" s="69" t="s">
        <v>314</v>
      </c>
    </row>
    <row r="6" spans="1:17" s="85" customFormat="1" x14ac:dyDescent="0.25">
      <c r="A6" s="86">
        <f>ROW(6:6)-1</f>
        <v>5</v>
      </c>
      <c r="B6" s="87">
        <v>0.37039351851851854</v>
      </c>
      <c r="C6" s="86" t="s">
        <v>267</v>
      </c>
      <c r="D6" s="86" t="s">
        <v>64</v>
      </c>
      <c r="E6" s="86" t="s">
        <v>9</v>
      </c>
      <c r="F6" s="81" t="s">
        <v>254</v>
      </c>
      <c r="G6" s="86">
        <v>2023</v>
      </c>
      <c r="H6" s="87">
        <v>4.0648148148148149E-2</v>
      </c>
      <c r="I6" s="87">
        <v>0.19502314814814814</v>
      </c>
      <c r="J6" s="88">
        <v>0.13063657407407406</v>
      </c>
      <c r="K6" s="88">
        <f>SUM(H6:J6)</f>
        <v>0.36630787037037038</v>
      </c>
      <c r="L6" s="88">
        <f>B6-K6</f>
        <v>4.0856481481481577E-3</v>
      </c>
      <c r="N6" s="75">
        <v>29894</v>
      </c>
      <c r="O6" s="89" t="s">
        <v>333</v>
      </c>
    </row>
    <row r="7" spans="1:17" s="85" customFormat="1" x14ac:dyDescent="0.25">
      <c r="A7" s="86">
        <f>ROW(7:7)-1</f>
        <v>6</v>
      </c>
      <c r="B7" s="87">
        <v>0.37275462962962963</v>
      </c>
      <c r="C7" s="86" t="s">
        <v>267</v>
      </c>
      <c r="D7" s="86" t="s">
        <v>272</v>
      </c>
      <c r="E7" s="86" t="s">
        <v>271</v>
      </c>
      <c r="F7" s="79" t="s">
        <v>254</v>
      </c>
      <c r="G7" s="86">
        <v>2021</v>
      </c>
      <c r="H7" s="87">
        <v>4.7905092592592589E-2</v>
      </c>
      <c r="I7" s="87">
        <v>0.19560185185185186</v>
      </c>
      <c r="J7" s="88">
        <v>0.12618055555555555</v>
      </c>
      <c r="K7" s="88">
        <f>SUM(H7:J7)</f>
        <v>0.3696875</v>
      </c>
      <c r="L7" s="88">
        <f>B7-K7</f>
        <v>3.067129629629628E-3</v>
      </c>
      <c r="N7" s="75">
        <v>29894</v>
      </c>
      <c r="O7" s="89" t="s">
        <v>333</v>
      </c>
    </row>
    <row r="8" spans="1:17" s="9" customFormat="1" x14ac:dyDescent="0.25">
      <c r="A8" s="10">
        <f>ROW(8:8)-1</f>
        <v>7</v>
      </c>
      <c r="B8" s="8">
        <v>0.37324074074074076</v>
      </c>
      <c r="C8" s="10" t="s">
        <v>18</v>
      </c>
      <c r="D8" s="10" t="s">
        <v>66</v>
      </c>
      <c r="E8" s="10" t="s">
        <v>20</v>
      </c>
      <c r="F8" s="80" t="s">
        <v>244</v>
      </c>
      <c r="G8" s="10">
        <v>2007</v>
      </c>
      <c r="H8" s="8">
        <v>4.538194444444444E-2</v>
      </c>
      <c r="I8" s="8">
        <v>0.1973148148148148</v>
      </c>
      <c r="J8" s="27">
        <v>0.12719907407407408</v>
      </c>
      <c r="K8" s="27">
        <f>SUM(H8:J8)</f>
        <v>0.36989583333333331</v>
      </c>
      <c r="L8" s="27">
        <f>B8-K8</f>
        <v>3.3449074074074492E-3</v>
      </c>
      <c r="N8" s="76">
        <v>26725</v>
      </c>
      <c r="O8" s="72"/>
    </row>
    <row r="9" spans="1:17" s="85" customFormat="1" x14ac:dyDescent="0.25">
      <c r="A9" s="3">
        <f>ROW(9:9)-1</f>
        <v>8</v>
      </c>
      <c r="B9" s="5">
        <v>0.37763888888888891</v>
      </c>
      <c r="C9" s="86" t="s">
        <v>379</v>
      </c>
      <c r="D9" s="3" t="s">
        <v>241</v>
      </c>
      <c r="E9" s="86" t="s">
        <v>242</v>
      </c>
      <c r="F9" s="79" t="s">
        <v>251</v>
      </c>
      <c r="G9" s="3">
        <v>2024</v>
      </c>
      <c r="H9" s="5">
        <v>4.8333333333333332E-2</v>
      </c>
      <c r="I9" s="5">
        <v>0.19931712962962964</v>
      </c>
      <c r="J9" s="29">
        <v>0.12336805555555555</v>
      </c>
      <c r="K9" s="29">
        <f>SUM(H9:J9)</f>
        <v>0.37101851851851853</v>
      </c>
      <c r="L9" s="29">
        <f>B9-K9</f>
        <v>6.6203703703703876E-3</v>
      </c>
      <c r="M9"/>
      <c r="N9" s="99">
        <v>32205</v>
      </c>
      <c r="O9" s="85" t="s">
        <v>380</v>
      </c>
    </row>
    <row r="10" spans="1:17" s="2" customFormat="1" x14ac:dyDescent="0.25">
      <c r="A10" s="86">
        <f>ROW(10:10)-1</f>
        <v>9</v>
      </c>
      <c r="B10" s="87">
        <v>0.37989583333333332</v>
      </c>
      <c r="C10" s="86" t="s">
        <v>267</v>
      </c>
      <c r="D10" s="86" t="s">
        <v>64</v>
      </c>
      <c r="E10" s="86" t="s">
        <v>9</v>
      </c>
      <c r="F10" s="79" t="s">
        <v>254</v>
      </c>
      <c r="G10" s="86">
        <v>2022</v>
      </c>
      <c r="H10" s="87">
        <v>4.2557870370370371E-2</v>
      </c>
      <c r="I10" s="87">
        <v>0.20743055555555556</v>
      </c>
      <c r="J10" s="88">
        <v>0.12612268518518518</v>
      </c>
      <c r="K10" s="88">
        <f>SUM(H10:J10)</f>
        <v>0.37611111111111112</v>
      </c>
      <c r="L10" s="88">
        <f>B10-K10</f>
        <v>3.7847222222222032E-3</v>
      </c>
      <c r="M10" s="87"/>
      <c r="N10" s="75">
        <v>29894</v>
      </c>
      <c r="O10" s="89" t="s">
        <v>333</v>
      </c>
    </row>
    <row r="11" spans="1:17" s="9" customFormat="1" x14ac:dyDescent="0.25">
      <c r="A11" s="4">
        <f>ROW(11:11)-1</f>
        <v>10</v>
      </c>
      <c r="B11" s="13">
        <v>0.38399305555555552</v>
      </c>
      <c r="C11" s="4" t="s">
        <v>18</v>
      </c>
      <c r="D11" s="4" t="s">
        <v>67</v>
      </c>
      <c r="E11" s="4" t="s">
        <v>39</v>
      </c>
      <c r="F11" s="79" t="s">
        <v>251</v>
      </c>
      <c r="G11" s="4">
        <v>2006</v>
      </c>
      <c r="H11" s="13">
        <v>4.6782407407407411E-2</v>
      </c>
      <c r="I11" s="13">
        <v>0.20302083333333334</v>
      </c>
      <c r="J11" s="28">
        <v>0.13207175925925926</v>
      </c>
      <c r="K11" s="28">
        <f>SUM(H11:J11)</f>
        <v>0.38187500000000002</v>
      </c>
      <c r="L11" s="55">
        <f>B11-K11</f>
        <v>2.1180555555554981E-3</v>
      </c>
      <c r="M11" s="2"/>
      <c r="N11" s="75">
        <v>26725</v>
      </c>
      <c r="O11" s="72"/>
    </row>
    <row r="12" spans="1:17" s="85" customFormat="1" x14ac:dyDescent="0.25">
      <c r="A12" s="10">
        <f>ROW(12:12)-1</f>
        <v>11</v>
      </c>
      <c r="B12" s="8">
        <v>0.38488425925925923</v>
      </c>
      <c r="C12" s="10" t="s">
        <v>331</v>
      </c>
      <c r="D12" s="10" t="s">
        <v>64</v>
      </c>
      <c r="E12" s="10" t="s">
        <v>9</v>
      </c>
      <c r="F12" s="80" t="s">
        <v>245</v>
      </c>
      <c r="G12" s="10">
        <v>2022</v>
      </c>
      <c r="H12" s="8">
        <v>4.1238425925925921E-2</v>
      </c>
      <c r="I12" s="104">
        <v>0.19271990740740741</v>
      </c>
      <c r="J12" s="27">
        <v>0.14629629629629629</v>
      </c>
      <c r="K12" s="27">
        <f>SUM(H12:J12)</f>
        <v>0.38025462962962964</v>
      </c>
      <c r="L12" s="27">
        <f>B12-K12</f>
        <v>4.6296296296295947E-3</v>
      </c>
      <c r="M12" s="8"/>
      <c r="N12" s="76">
        <v>35115</v>
      </c>
      <c r="O12" s="96" t="s">
        <v>332</v>
      </c>
    </row>
    <row r="13" spans="1:17" s="2" customFormat="1" x14ac:dyDescent="0.25">
      <c r="A13" s="4">
        <f>ROW(13:13)-1</f>
        <v>12</v>
      </c>
      <c r="B13" s="13">
        <v>0.38505787037037037</v>
      </c>
      <c r="C13" s="4" t="s">
        <v>48</v>
      </c>
      <c r="D13" s="4" t="s">
        <v>68</v>
      </c>
      <c r="E13" s="4" t="s">
        <v>84</v>
      </c>
      <c r="F13" s="79" t="s">
        <v>251</v>
      </c>
      <c r="G13" s="4">
        <v>2008</v>
      </c>
      <c r="H13" s="13">
        <v>4.1018518518518517E-2</v>
      </c>
      <c r="I13" s="13">
        <v>0.21459490740740741</v>
      </c>
      <c r="J13" s="28">
        <v>0.12534722222222222</v>
      </c>
      <c r="K13" s="28">
        <f>SUM(H13:J13)</f>
        <v>0.38096064814814817</v>
      </c>
      <c r="L13" s="29">
        <f>B13-K13</f>
        <v>4.0972222222221966E-3</v>
      </c>
      <c r="N13" s="75">
        <v>26299</v>
      </c>
      <c r="O13" s="69" t="s">
        <v>314</v>
      </c>
    </row>
    <row r="14" spans="1:17" s="2" customFormat="1" x14ac:dyDescent="0.25">
      <c r="A14" s="10">
        <f>ROW(14:14)-1</f>
        <v>13</v>
      </c>
      <c r="B14" s="8">
        <v>0.38703703703703707</v>
      </c>
      <c r="C14" s="10" t="s">
        <v>177</v>
      </c>
      <c r="D14" s="10" t="s">
        <v>186</v>
      </c>
      <c r="E14" s="10" t="s">
        <v>185</v>
      </c>
      <c r="F14" s="80" t="s">
        <v>324</v>
      </c>
      <c r="G14" s="10">
        <v>2017</v>
      </c>
      <c r="H14" s="8">
        <v>3.78587962962963E-2</v>
      </c>
      <c r="I14" s="8">
        <v>0.20759259259259258</v>
      </c>
      <c r="J14" s="27">
        <v>0.13737268518518519</v>
      </c>
      <c r="K14" s="27">
        <f>SUM(H14:J14)</f>
        <v>0.38282407407407404</v>
      </c>
      <c r="L14" s="27">
        <f>B14-K14</f>
        <v>4.2129629629630294E-3</v>
      </c>
      <c r="M14" s="9"/>
      <c r="N14" s="76">
        <v>34326</v>
      </c>
      <c r="O14" s="90" t="s">
        <v>289</v>
      </c>
    </row>
    <row r="15" spans="1:17" s="2" customFormat="1" x14ac:dyDescent="0.25">
      <c r="A15" s="4">
        <f>ROW(15:15)-1</f>
        <v>14</v>
      </c>
      <c r="B15" s="13">
        <v>0.3891087962962963</v>
      </c>
      <c r="C15" s="4" t="s">
        <v>18</v>
      </c>
      <c r="D15" s="3" t="s">
        <v>69</v>
      </c>
      <c r="E15" s="4" t="s">
        <v>49</v>
      </c>
      <c r="F15" s="79" t="s">
        <v>244</v>
      </c>
      <c r="G15" s="4">
        <v>2007</v>
      </c>
      <c r="H15" s="13">
        <v>4.3182870370370365E-2</v>
      </c>
      <c r="I15" s="13">
        <v>0.21281249999999999</v>
      </c>
      <c r="J15" s="28">
        <v>0.12959490740740739</v>
      </c>
      <c r="K15" s="28">
        <f>SUM(H15:J15)</f>
        <v>0.38559027777777777</v>
      </c>
      <c r="L15" s="29">
        <f>B15-K15</f>
        <v>3.5185185185185319E-3</v>
      </c>
      <c r="N15" s="75">
        <v>26725</v>
      </c>
      <c r="O15" s="69"/>
    </row>
    <row r="16" spans="1:17" s="9" customFormat="1" x14ac:dyDescent="0.25">
      <c r="A16" s="4">
        <f>ROW(16:16)-1</f>
        <v>15</v>
      </c>
      <c r="B16" s="13">
        <v>0.3903240740740741</v>
      </c>
      <c r="C16" s="4" t="s">
        <v>18</v>
      </c>
      <c r="D16" s="4" t="s">
        <v>70</v>
      </c>
      <c r="E16" s="4" t="s">
        <v>62</v>
      </c>
      <c r="F16" s="79" t="s">
        <v>251</v>
      </c>
      <c r="G16" s="4">
        <v>2010</v>
      </c>
      <c r="H16" s="13">
        <v>4.2048611111111113E-2</v>
      </c>
      <c r="I16" s="13">
        <v>0.22677083333333334</v>
      </c>
      <c r="J16" s="55">
        <v>0.1173263888888889</v>
      </c>
      <c r="K16" s="28">
        <f>SUM(H16:J16)</f>
        <v>0.38614583333333335</v>
      </c>
      <c r="L16" s="29">
        <f>B16-K16</f>
        <v>4.1782407407407463E-3</v>
      </c>
      <c r="M16" s="2"/>
      <c r="N16" s="75">
        <v>26725</v>
      </c>
      <c r="O16" s="69"/>
      <c r="P16" s="12"/>
      <c r="Q16" s="12"/>
    </row>
    <row r="17" spans="1:17" s="9" customFormat="1" x14ac:dyDescent="0.25">
      <c r="A17" s="4">
        <f>ROW(17:17)-1</f>
        <v>16</v>
      </c>
      <c r="B17" s="13">
        <v>0.390625</v>
      </c>
      <c r="C17" s="4" t="s">
        <v>48</v>
      </c>
      <c r="D17" s="4" t="s">
        <v>85</v>
      </c>
      <c r="E17" s="4" t="s">
        <v>30</v>
      </c>
      <c r="F17" s="79" t="s">
        <v>251</v>
      </c>
      <c r="G17" s="4">
        <v>2008</v>
      </c>
      <c r="H17" s="13">
        <v>3.8217592592592588E-2</v>
      </c>
      <c r="I17" s="13">
        <v>0.22173611111111111</v>
      </c>
      <c r="J17" s="28">
        <v>0.12438657407407407</v>
      </c>
      <c r="K17" s="28">
        <f>SUM(H17:J17)</f>
        <v>0.38434027777777774</v>
      </c>
      <c r="L17" s="29">
        <f>B17-K17</f>
        <v>6.284722222222261E-3</v>
      </c>
      <c r="M17" s="2"/>
      <c r="N17" s="75">
        <v>26299</v>
      </c>
      <c r="O17" s="69" t="s">
        <v>314</v>
      </c>
      <c r="P17" s="12"/>
      <c r="Q17" s="12"/>
    </row>
    <row r="18" spans="1:17" s="85" customFormat="1" x14ac:dyDescent="0.25">
      <c r="A18" s="3">
        <f>ROW(18:18)-1</f>
        <v>17</v>
      </c>
      <c r="B18" s="5">
        <v>0.39086805555555554</v>
      </c>
      <c r="C18" s="3" t="s">
        <v>216</v>
      </c>
      <c r="D18" s="3" t="s">
        <v>374</v>
      </c>
      <c r="E18" s="3" t="s">
        <v>373</v>
      </c>
      <c r="F18" s="79" t="s">
        <v>244</v>
      </c>
      <c r="G18" s="3">
        <v>2025</v>
      </c>
      <c r="H18" s="5">
        <v>4.3425925925925923E-2</v>
      </c>
      <c r="I18" s="5">
        <v>0.20248842592592592</v>
      </c>
      <c r="J18" s="29">
        <v>0.13947916666666665</v>
      </c>
      <c r="K18" s="29">
        <f>SUM(H18:J18)</f>
        <v>0.3853935185185185</v>
      </c>
      <c r="L18" s="29">
        <f>B18-K18</f>
        <v>5.4745370370370416E-3</v>
      </c>
      <c r="M18"/>
      <c r="N18" s="102">
        <v>34169</v>
      </c>
      <c r="O18" s="85" t="s">
        <v>391</v>
      </c>
      <c r="P18" s="7"/>
      <c r="Q18" s="7"/>
    </row>
    <row r="19" spans="1:17" s="2" customFormat="1" x14ac:dyDescent="0.25">
      <c r="A19" s="4">
        <f>ROW(19:19)-1</f>
        <v>18</v>
      </c>
      <c r="B19" s="5">
        <v>0.39299768518518513</v>
      </c>
      <c r="C19" s="3" t="s">
        <v>41</v>
      </c>
      <c r="D19" s="3" t="s">
        <v>71</v>
      </c>
      <c r="E19" s="3" t="s">
        <v>1</v>
      </c>
      <c r="F19" s="79" t="s">
        <v>251</v>
      </c>
      <c r="G19" s="3">
        <v>2014</v>
      </c>
      <c r="H19" s="5">
        <v>4.2662037037037033E-2</v>
      </c>
      <c r="I19" s="5">
        <v>0.21040509259259257</v>
      </c>
      <c r="J19" s="29">
        <v>0.13491898148148149</v>
      </c>
      <c r="K19" s="29">
        <f>SUM(H19:J19)</f>
        <v>0.38798611111111114</v>
      </c>
      <c r="L19" s="29">
        <f>B19-K19</f>
        <v>5.0115740740739878E-3</v>
      </c>
      <c r="N19" s="75">
        <v>27938</v>
      </c>
      <c r="O19" s="68" t="s">
        <v>292</v>
      </c>
      <c r="P19" s="31"/>
      <c r="Q19" s="31"/>
    </row>
    <row r="20" spans="1:17" s="2" customFormat="1" x14ac:dyDescent="0.25">
      <c r="A20" s="4">
        <f>ROW(20:20)-1</f>
        <v>19</v>
      </c>
      <c r="B20" s="13">
        <v>0.39356481481481481</v>
      </c>
      <c r="C20" s="4" t="s">
        <v>31</v>
      </c>
      <c r="D20" s="3" t="s">
        <v>66</v>
      </c>
      <c r="E20" s="4" t="s">
        <v>20</v>
      </c>
      <c r="F20" s="79" t="s">
        <v>244</v>
      </c>
      <c r="G20" s="4">
        <v>2006</v>
      </c>
      <c r="H20" s="13">
        <v>4.4097222222222225E-2</v>
      </c>
      <c r="I20" s="13">
        <v>0.20270833333333335</v>
      </c>
      <c r="J20" s="28">
        <v>0.14355324074074075</v>
      </c>
      <c r="K20" s="28">
        <f>SUM(H20:J20)</f>
        <v>0.39035879629629633</v>
      </c>
      <c r="L20" s="28">
        <f>B20-K20</f>
        <v>3.2060185185184831E-3</v>
      </c>
      <c r="N20" s="75">
        <v>26394</v>
      </c>
      <c r="O20" s="69"/>
      <c r="P20" s="7"/>
      <c r="Q20" s="7"/>
    </row>
    <row r="21" spans="1:17" s="9" customFormat="1" x14ac:dyDescent="0.25">
      <c r="A21" s="4">
        <f>ROW(21:21)-1</f>
        <v>20</v>
      </c>
      <c r="B21" s="13">
        <v>0.39400462962962962</v>
      </c>
      <c r="C21" s="4" t="s">
        <v>90</v>
      </c>
      <c r="D21" s="4" t="s">
        <v>156</v>
      </c>
      <c r="E21" s="4" t="s">
        <v>20</v>
      </c>
      <c r="F21" s="79" t="s">
        <v>254</v>
      </c>
      <c r="G21" s="4">
        <v>2016</v>
      </c>
      <c r="H21" s="13">
        <v>4.189814814814815E-2</v>
      </c>
      <c r="I21" s="13">
        <v>0.21002314814814815</v>
      </c>
      <c r="J21" s="28">
        <v>0.13702546296296295</v>
      </c>
      <c r="K21" s="28">
        <f>SUM(H21:J21)</f>
        <v>0.38894675925925926</v>
      </c>
      <c r="L21" s="28">
        <f>B21-K21</f>
        <v>5.0578703703703654E-3</v>
      </c>
      <c r="M21" s="2"/>
      <c r="N21" s="75">
        <v>26633</v>
      </c>
      <c r="O21" s="68" t="s">
        <v>291</v>
      </c>
      <c r="P21" s="12"/>
      <c r="Q21" s="12"/>
    </row>
    <row r="22" spans="1:17" x14ac:dyDescent="0.25">
      <c r="A22" s="4">
        <f>ROW(22:22)-1</f>
        <v>21</v>
      </c>
      <c r="B22" s="13">
        <v>0.39435185185185184</v>
      </c>
      <c r="C22" s="4" t="s">
        <v>18</v>
      </c>
      <c r="D22" s="4" t="s">
        <v>71</v>
      </c>
      <c r="E22" s="4" t="s">
        <v>1</v>
      </c>
      <c r="F22" s="79" t="s">
        <v>244</v>
      </c>
      <c r="G22" s="4">
        <v>2006</v>
      </c>
      <c r="H22" s="13">
        <v>4.2997685185185187E-2</v>
      </c>
      <c r="I22" s="13">
        <v>0.21023148148148149</v>
      </c>
      <c r="J22" s="28">
        <v>0.13630787037037037</v>
      </c>
      <c r="K22" s="28">
        <f>SUM(H22:J22)</f>
        <v>0.38953703703703701</v>
      </c>
      <c r="L22" s="28">
        <f>B22-K22</f>
        <v>4.8148148148148273E-3</v>
      </c>
      <c r="M22" s="2"/>
      <c r="N22" s="75">
        <v>26725</v>
      </c>
      <c r="O22" s="69"/>
      <c r="P22" s="7"/>
      <c r="Q22" s="7"/>
    </row>
    <row r="23" spans="1:17" x14ac:dyDescent="0.25">
      <c r="A23" s="4">
        <f>ROW(23:23)-1</f>
        <v>22</v>
      </c>
      <c r="B23" s="13">
        <v>0.39542824074074073</v>
      </c>
      <c r="C23" s="4" t="s">
        <v>31</v>
      </c>
      <c r="D23" s="4" t="s">
        <v>72</v>
      </c>
      <c r="E23" s="4" t="s">
        <v>75</v>
      </c>
      <c r="F23" s="79" t="s">
        <v>251</v>
      </c>
      <c r="G23" s="4">
        <v>2008</v>
      </c>
      <c r="H23" s="13">
        <v>3.9525462962962964E-2</v>
      </c>
      <c r="I23" s="13">
        <v>0.21568287037037037</v>
      </c>
      <c r="J23" s="28">
        <v>0.13622685185185185</v>
      </c>
      <c r="K23" s="28">
        <f>SUM(H23:J23)</f>
        <v>0.39143518518518516</v>
      </c>
      <c r="L23" s="28">
        <f>B23-K23</f>
        <v>3.9930555555555691E-3</v>
      </c>
      <c r="M23" s="6"/>
      <c r="N23" s="75">
        <v>26394</v>
      </c>
      <c r="O23" s="69"/>
      <c r="P23" s="6"/>
      <c r="Q23" s="7"/>
    </row>
    <row r="24" spans="1:17" s="2" customFormat="1" x14ac:dyDescent="0.25">
      <c r="A24" s="3">
        <f>ROW(24:24)-1</f>
        <v>23</v>
      </c>
      <c r="B24" s="5">
        <v>0.39682870370370371</v>
      </c>
      <c r="C24" s="3" t="s">
        <v>387</v>
      </c>
      <c r="D24" s="3" t="s">
        <v>374</v>
      </c>
      <c r="E24" s="3" t="s">
        <v>373</v>
      </c>
      <c r="F24" s="79" t="s">
        <v>245</v>
      </c>
      <c r="G24" s="3">
        <v>2025</v>
      </c>
      <c r="H24" s="5">
        <v>4.7731481481481479E-2</v>
      </c>
      <c r="I24" s="5">
        <v>0.2114699074074074</v>
      </c>
      <c r="J24" s="29">
        <v>0.13100694444444444</v>
      </c>
      <c r="K24" s="29">
        <f>SUM(H24:J24)</f>
        <v>0.39020833333333332</v>
      </c>
      <c r="L24" s="29">
        <f>B24-K24</f>
        <v>6.6203703703703876E-3</v>
      </c>
      <c r="M24"/>
      <c r="N24" s="99">
        <v>36536</v>
      </c>
      <c r="O24" s="85" t="s">
        <v>392</v>
      </c>
      <c r="P24" s="33"/>
      <c r="Q24" s="31"/>
    </row>
    <row r="25" spans="1:17" x14ac:dyDescent="0.25">
      <c r="A25" s="3">
        <f>ROW(25:25)-1</f>
        <v>24</v>
      </c>
      <c r="B25" s="87">
        <v>0.39903935185185185</v>
      </c>
      <c r="C25" s="86" t="s">
        <v>267</v>
      </c>
      <c r="D25" s="86" t="s">
        <v>68</v>
      </c>
      <c r="E25" s="86" t="s">
        <v>84</v>
      </c>
      <c r="F25" s="79" t="s">
        <v>254</v>
      </c>
      <c r="G25" s="86">
        <v>2022</v>
      </c>
      <c r="H25" s="87">
        <v>4.4502314814814814E-2</v>
      </c>
      <c r="I25" s="87">
        <v>0.20129629629629631</v>
      </c>
      <c r="J25" s="88">
        <v>0.14561342592592594</v>
      </c>
      <c r="K25" s="88">
        <f>SUM(H25:J25)</f>
        <v>0.39141203703703709</v>
      </c>
      <c r="L25" s="88">
        <f>B25-K25</f>
        <v>7.6273148148147674E-3</v>
      </c>
      <c r="M25" s="85"/>
      <c r="N25" s="99"/>
      <c r="O25" s="91"/>
      <c r="P25" s="6"/>
      <c r="Q25" s="7"/>
    </row>
    <row r="26" spans="1:17" x14ac:dyDescent="0.25">
      <c r="A26" s="4">
        <f>ROW(26:26)-1</f>
        <v>25</v>
      </c>
      <c r="B26" s="13">
        <v>0.40028935185185183</v>
      </c>
      <c r="C26" s="4" t="s">
        <v>18</v>
      </c>
      <c r="D26" s="4" t="s">
        <v>68</v>
      </c>
      <c r="E26" s="4" t="s">
        <v>84</v>
      </c>
      <c r="F26" s="79" t="s">
        <v>244</v>
      </c>
      <c r="G26" s="4">
        <v>2007</v>
      </c>
      <c r="H26" s="13">
        <v>4.762731481481481E-2</v>
      </c>
      <c r="I26" s="13">
        <v>0.20577546296296298</v>
      </c>
      <c r="J26" s="28">
        <v>0.14329861111111111</v>
      </c>
      <c r="K26" s="28">
        <f>SUM(H26:J26)</f>
        <v>0.39670138888888895</v>
      </c>
      <c r="L26" s="29">
        <f>B26-K26</f>
        <v>3.5879629629628762E-3</v>
      </c>
      <c r="M26" s="11"/>
      <c r="N26" s="75">
        <v>26725</v>
      </c>
      <c r="O26" s="69"/>
      <c r="P26" s="6"/>
      <c r="Q26" s="7"/>
    </row>
    <row r="27" spans="1:17" x14ac:dyDescent="0.25">
      <c r="A27" s="4">
        <f>ROW(27:27)-1</f>
        <v>26</v>
      </c>
      <c r="B27" s="13">
        <v>0.40031250000000002</v>
      </c>
      <c r="C27" s="4" t="s">
        <v>18</v>
      </c>
      <c r="D27" s="4" t="s">
        <v>68</v>
      </c>
      <c r="E27" s="4" t="s">
        <v>84</v>
      </c>
      <c r="F27" s="79" t="s">
        <v>251</v>
      </c>
      <c r="G27" s="4">
        <v>2009</v>
      </c>
      <c r="H27" s="13">
        <v>4.821759259259259E-2</v>
      </c>
      <c r="I27" s="13">
        <v>0.21493055555555554</v>
      </c>
      <c r="J27" s="28">
        <v>0.13335648148148146</v>
      </c>
      <c r="K27" s="28">
        <f>SUM(H27:J27)</f>
        <v>0.39650462962962962</v>
      </c>
      <c r="L27" s="29">
        <f>B27-K27</f>
        <v>3.807870370370392E-3</v>
      </c>
      <c r="M27" s="7"/>
      <c r="N27" s="75">
        <v>26725</v>
      </c>
      <c r="O27" s="69"/>
      <c r="P27" s="6"/>
      <c r="Q27" s="7"/>
    </row>
    <row r="28" spans="1:17" x14ac:dyDescent="0.25">
      <c r="A28" s="4">
        <f>ROW(28:28)-1</f>
        <v>27</v>
      </c>
      <c r="B28" s="13">
        <v>0.40152777777777776</v>
      </c>
      <c r="C28" s="4" t="s">
        <v>7</v>
      </c>
      <c r="D28" s="3" t="s">
        <v>66</v>
      </c>
      <c r="E28" s="4" t="s">
        <v>20</v>
      </c>
      <c r="F28" s="79" t="s">
        <v>251</v>
      </c>
      <c r="G28" s="4">
        <v>2005</v>
      </c>
      <c r="H28" s="13">
        <v>3.8784722222222227E-2</v>
      </c>
      <c r="I28" s="13">
        <v>0.206875</v>
      </c>
      <c r="J28" s="28">
        <v>0.15305555555555556</v>
      </c>
      <c r="K28" s="28">
        <f>SUM(H28:J28)</f>
        <v>0.39871527777777782</v>
      </c>
      <c r="L28" s="29">
        <f>B28-K28</f>
        <v>2.81249999999994E-3</v>
      </c>
      <c r="M28" s="31"/>
      <c r="N28" s="75">
        <v>25629</v>
      </c>
      <c r="O28" s="69" t="s">
        <v>318</v>
      </c>
    </row>
    <row r="29" spans="1:17" x14ac:dyDescent="0.25">
      <c r="A29" s="10">
        <f>ROW(29:29)-1</f>
        <v>28</v>
      </c>
      <c r="B29" s="8">
        <v>0.40181712962962962</v>
      </c>
      <c r="C29" s="10" t="s">
        <v>90</v>
      </c>
      <c r="D29" s="10" t="s">
        <v>196</v>
      </c>
      <c r="E29" s="10" t="s">
        <v>197</v>
      </c>
      <c r="F29" s="80" t="s">
        <v>248</v>
      </c>
      <c r="G29" s="10">
        <v>2018</v>
      </c>
      <c r="H29" s="8">
        <v>4.1840277777777775E-2</v>
      </c>
      <c r="I29" s="8">
        <v>0.20744212962962963</v>
      </c>
      <c r="J29" s="27">
        <v>0.14598379629629629</v>
      </c>
      <c r="K29" s="27">
        <f>SUM(H29:J29)</f>
        <v>0.39526620370370369</v>
      </c>
      <c r="L29" s="27">
        <f>B29-K29</f>
        <v>6.5509259259259323E-3</v>
      </c>
      <c r="M29" s="12"/>
      <c r="N29" s="76">
        <v>26633</v>
      </c>
      <c r="O29" s="71" t="s">
        <v>291</v>
      </c>
    </row>
    <row r="30" spans="1:17" x14ac:dyDescent="0.25">
      <c r="A30" s="86">
        <f>ROW(30:30)-1</f>
        <v>29</v>
      </c>
      <c r="B30" s="87">
        <v>0.40186342592592594</v>
      </c>
      <c r="C30" s="86" t="s">
        <v>91</v>
      </c>
      <c r="D30" s="86" t="s">
        <v>92</v>
      </c>
      <c r="E30" s="86" t="s">
        <v>185</v>
      </c>
      <c r="F30" s="79" t="s">
        <v>324</v>
      </c>
      <c r="G30" s="86">
        <v>2011</v>
      </c>
      <c r="H30" s="87">
        <v>4.0185185185185185E-2</v>
      </c>
      <c r="I30" s="87">
        <v>0.2084722222222222</v>
      </c>
      <c r="J30" s="88">
        <v>0.14916666666666667</v>
      </c>
      <c r="K30" s="88">
        <f>SUM(H30:J30)</f>
        <v>0.39782407407407405</v>
      </c>
      <c r="L30" s="88">
        <f>B30-K30</f>
        <v>4.0393518518518912E-3</v>
      </c>
      <c r="M30" s="7"/>
      <c r="N30" s="75">
        <v>32156</v>
      </c>
      <c r="O30" s="89" t="s">
        <v>315</v>
      </c>
    </row>
    <row r="31" spans="1:17" s="9" customFormat="1" x14ac:dyDescent="0.25">
      <c r="A31" s="86">
        <f>ROW(31:31)-1</f>
        <v>30</v>
      </c>
      <c r="B31" s="87">
        <v>0.40219907407407413</v>
      </c>
      <c r="C31" s="86" t="s">
        <v>217</v>
      </c>
      <c r="D31" s="86" t="s">
        <v>191</v>
      </c>
      <c r="E31" s="86" t="s">
        <v>192</v>
      </c>
      <c r="F31" s="79" t="s">
        <v>245</v>
      </c>
      <c r="G31" s="86">
        <v>2019</v>
      </c>
      <c r="H31" s="87">
        <v>3.622685185185185E-2</v>
      </c>
      <c r="I31" s="87">
        <v>0.20239583333333333</v>
      </c>
      <c r="J31" s="88">
        <v>0.1565162037037037</v>
      </c>
      <c r="K31" s="88">
        <f>SUM(H31:J31)</f>
        <v>0.39513888888888887</v>
      </c>
      <c r="L31" s="88">
        <f>B31-K31</f>
        <v>7.0601851851852526E-3</v>
      </c>
      <c r="M31" s="85"/>
      <c r="N31" s="75">
        <v>33973</v>
      </c>
      <c r="O31" s="91"/>
    </row>
    <row r="32" spans="1:17" s="2" customFormat="1" x14ac:dyDescent="0.25">
      <c r="A32" s="4">
        <f>ROW(32:32)-1</f>
        <v>31</v>
      </c>
      <c r="B32" s="13">
        <v>0.40373842592592596</v>
      </c>
      <c r="C32" s="4" t="s">
        <v>18</v>
      </c>
      <c r="D32" s="3" t="s">
        <v>66</v>
      </c>
      <c r="E32" s="4" t="s">
        <v>20</v>
      </c>
      <c r="F32" s="79" t="s">
        <v>244</v>
      </c>
      <c r="G32" s="4">
        <v>2005</v>
      </c>
      <c r="H32" s="13">
        <v>4.3402777777777783E-2</v>
      </c>
      <c r="I32" s="13">
        <v>0.20937500000000001</v>
      </c>
      <c r="J32" s="28">
        <v>0.1469560185185185</v>
      </c>
      <c r="K32" s="28">
        <f>SUM(H32:J32)</f>
        <v>0.39973379629629624</v>
      </c>
      <c r="L32" s="28">
        <f>B32-K32</f>
        <v>4.004629629629719E-3</v>
      </c>
      <c r="M32" s="7"/>
      <c r="N32" s="75">
        <v>26725</v>
      </c>
      <c r="O32" s="69"/>
    </row>
    <row r="33" spans="1:15" x14ac:dyDescent="0.25">
      <c r="A33" s="4">
        <f>ROW(33:33)-1</f>
        <v>32</v>
      </c>
      <c r="B33" s="5">
        <v>0.40377314814814813</v>
      </c>
      <c r="C33" s="3" t="s">
        <v>90</v>
      </c>
      <c r="D33" s="3" t="s">
        <v>64</v>
      </c>
      <c r="E33" s="3" t="s">
        <v>9</v>
      </c>
      <c r="F33" s="79" t="s">
        <v>248</v>
      </c>
      <c r="G33" s="3">
        <v>2018</v>
      </c>
      <c r="H33" s="5">
        <v>4.3263888888888886E-2</v>
      </c>
      <c r="I33" s="5">
        <v>0.21258101851851852</v>
      </c>
      <c r="J33" s="29">
        <v>0.14451388888888889</v>
      </c>
      <c r="K33" s="29">
        <f>SUM(H33:J33)</f>
        <v>0.40035879629629628</v>
      </c>
      <c r="L33" s="29">
        <f>B33-K33</f>
        <v>3.414351851851849E-3</v>
      </c>
      <c r="M33" s="6"/>
      <c r="N33" s="75">
        <v>26633</v>
      </c>
      <c r="O33" s="68" t="s">
        <v>291</v>
      </c>
    </row>
    <row r="34" spans="1:15" s="2" customFormat="1" x14ac:dyDescent="0.25">
      <c r="A34" s="4">
        <f>ROW(34:34)-1</f>
        <v>33</v>
      </c>
      <c r="B34" s="13">
        <v>0.40380787037037041</v>
      </c>
      <c r="C34" s="4" t="s">
        <v>91</v>
      </c>
      <c r="D34" s="4" t="s">
        <v>68</v>
      </c>
      <c r="E34" s="4" t="s">
        <v>84</v>
      </c>
      <c r="F34" s="79" t="s">
        <v>245</v>
      </c>
      <c r="G34" s="4">
        <v>2012</v>
      </c>
      <c r="H34" s="13">
        <v>4.3773148148148144E-2</v>
      </c>
      <c r="I34" s="13">
        <v>0.21486111111111109</v>
      </c>
      <c r="J34" s="28">
        <v>0.14144675925925926</v>
      </c>
      <c r="K34" s="28">
        <f>SUM(H34:J34)</f>
        <v>0.40008101851851846</v>
      </c>
      <c r="L34" s="28">
        <f>B34-K34</f>
        <v>3.7268518518519533E-3</v>
      </c>
      <c r="M34" s="33"/>
      <c r="N34" s="75">
        <v>32156</v>
      </c>
      <c r="O34" s="68" t="s">
        <v>315</v>
      </c>
    </row>
    <row r="35" spans="1:15" x14ac:dyDescent="0.25">
      <c r="A35" s="3">
        <v>266</v>
      </c>
      <c r="B35" s="5">
        <v>0.4060300925925926</v>
      </c>
      <c r="C35" s="3" t="s">
        <v>267</v>
      </c>
      <c r="D35" s="3" t="s">
        <v>68</v>
      </c>
      <c r="E35" s="3" t="s">
        <v>84</v>
      </c>
      <c r="F35" s="79" t="s">
        <v>254</v>
      </c>
      <c r="G35" s="3">
        <v>2024</v>
      </c>
      <c r="H35" s="5">
        <v>4.4097222222222225E-2</v>
      </c>
      <c r="I35" s="5">
        <v>0.21501157407407406</v>
      </c>
      <c r="J35" s="29">
        <v>0.13976851851851851</v>
      </c>
      <c r="K35" s="29">
        <f>SUM(H35:J35)</f>
        <v>0.39887731481481481</v>
      </c>
      <c r="L35" s="29">
        <f>B35-K35</f>
        <v>7.1527777777777857E-3</v>
      </c>
      <c r="N35" s="75">
        <v>29894</v>
      </c>
      <c r="O35" s="89" t="s">
        <v>333</v>
      </c>
    </row>
    <row r="36" spans="1:15" x14ac:dyDescent="0.25">
      <c r="A36" s="4">
        <f>ROW(36:36)-1</f>
        <v>35</v>
      </c>
      <c r="B36" s="13">
        <v>0.40752314814814811</v>
      </c>
      <c r="C36" s="4" t="s">
        <v>7</v>
      </c>
      <c r="D36" s="4" t="s">
        <v>71</v>
      </c>
      <c r="E36" s="4" t="s">
        <v>1</v>
      </c>
      <c r="F36" s="79" t="s">
        <v>244</v>
      </c>
      <c r="G36" s="4">
        <v>2004</v>
      </c>
      <c r="H36" s="13">
        <v>4.0462962962962964E-2</v>
      </c>
      <c r="I36" s="13">
        <v>0.21496527777777777</v>
      </c>
      <c r="J36" s="28">
        <v>0.14869212962962963</v>
      </c>
      <c r="K36" s="28">
        <f>SUM(H36:J36)</f>
        <v>0.40412037037037035</v>
      </c>
      <c r="L36" s="28">
        <f>B36-K36</f>
        <v>3.4027777777777546E-3</v>
      </c>
      <c r="M36" s="6"/>
      <c r="N36" s="75">
        <v>25629</v>
      </c>
      <c r="O36" s="69" t="s">
        <v>318</v>
      </c>
    </row>
    <row r="37" spans="1:15" x14ac:dyDescent="0.25">
      <c r="A37" s="4">
        <f>ROW(37:37)-1</f>
        <v>36</v>
      </c>
      <c r="B37" s="13">
        <v>0.40802083333333333</v>
      </c>
      <c r="C37" s="4" t="s">
        <v>48</v>
      </c>
      <c r="D37" s="4" t="s">
        <v>85</v>
      </c>
      <c r="E37" s="4" t="s">
        <v>30</v>
      </c>
      <c r="F37" s="79" t="s">
        <v>251</v>
      </c>
      <c r="G37" s="4">
        <v>2007</v>
      </c>
      <c r="H37" s="13">
        <v>4.238425925925926E-2</v>
      </c>
      <c r="I37" s="13">
        <v>0.22385416666666666</v>
      </c>
      <c r="J37" s="28">
        <v>0.13674768518518518</v>
      </c>
      <c r="K37" s="28">
        <f>SUM(H37:J37)</f>
        <v>0.40298611111111116</v>
      </c>
      <c r="L37" s="28">
        <f>B37-K37</f>
        <v>5.0347222222221766E-3</v>
      </c>
      <c r="M37" s="6"/>
      <c r="N37" s="75">
        <v>26299</v>
      </c>
      <c r="O37" s="69" t="s">
        <v>314</v>
      </c>
    </row>
    <row r="38" spans="1:15" s="9" customFormat="1" x14ac:dyDescent="0.25">
      <c r="A38" s="4">
        <f>ROW(38:38)-1</f>
        <v>37</v>
      </c>
      <c r="B38" s="13">
        <v>0.40858796296296296</v>
      </c>
      <c r="C38" s="4" t="s">
        <v>13</v>
      </c>
      <c r="D38" s="4" t="s">
        <v>71</v>
      </c>
      <c r="E38" s="4" t="s">
        <v>1</v>
      </c>
      <c r="F38" s="79" t="s">
        <v>244</v>
      </c>
      <c r="G38" s="4">
        <v>2004</v>
      </c>
      <c r="H38" s="5">
        <v>4.189814814814815E-2</v>
      </c>
      <c r="I38" s="5">
        <v>0.22068287037037038</v>
      </c>
      <c r="J38" s="29">
        <v>0.13998842592592592</v>
      </c>
      <c r="K38" s="28">
        <f>SUM(H38:J38)</f>
        <v>0.40256944444444442</v>
      </c>
      <c r="L38" s="29">
        <f>B38-K38</f>
        <v>6.0185185185185341E-3</v>
      </c>
      <c r="M38" s="6"/>
      <c r="N38" s="75">
        <v>26835</v>
      </c>
      <c r="O38" s="69"/>
    </row>
    <row r="39" spans="1:15" x14ac:dyDescent="0.25">
      <c r="A39" s="4">
        <f>ROW(39:39)-1</f>
        <v>38</v>
      </c>
      <c r="B39" s="13">
        <v>0.40887731481481482</v>
      </c>
      <c r="C39" s="4" t="s">
        <v>31</v>
      </c>
      <c r="D39" s="4" t="s">
        <v>68</v>
      </c>
      <c r="E39" s="4" t="s">
        <v>84</v>
      </c>
      <c r="F39" s="79" t="s">
        <v>244</v>
      </c>
      <c r="G39" s="4">
        <v>2006</v>
      </c>
      <c r="H39" s="5">
        <v>4.5636574074074072E-2</v>
      </c>
      <c r="I39" s="5">
        <v>0.21037037037037035</v>
      </c>
      <c r="J39" s="29">
        <v>0.14896990740740743</v>
      </c>
      <c r="K39" s="28">
        <f>SUM(H39:J39)</f>
        <v>0.40497685185185184</v>
      </c>
      <c r="L39" s="29">
        <f>B39-K39</f>
        <v>3.9004629629629806E-3</v>
      </c>
      <c r="N39" s="75">
        <v>26394</v>
      </c>
      <c r="O39" s="69"/>
    </row>
    <row r="40" spans="1:15" x14ac:dyDescent="0.25">
      <c r="A40" s="4">
        <f>ROW(40:40)-1</f>
        <v>39</v>
      </c>
      <c r="B40" s="5">
        <v>0.40940972222222222</v>
      </c>
      <c r="C40" s="3" t="s">
        <v>178</v>
      </c>
      <c r="D40" s="3" t="s">
        <v>186</v>
      </c>
      <c r="E40" s="3" t="s">
        <v>185</v>
      </c>
      <c r="F40" s="79" t="s">
        <v>324</v>
      </c>
      <c r="G40" s="3">
        <v>2017</v>
      </c>
      <c r="H40" s="5">
        <v>3.788194444444444E-2</v>
      </c>
      <c r="I40" s="5">
        <v>0.20752314814814818</v>
      </c>
      <c r="J40" s="29">
        <v>0.15973379629629628</v>
      </c>
      <c r="K40" s="29">
        <f>SUM(H40:J40)</f>
        <v>0.40513888888888894</v>
      </c>
      <c r="L40" s="29">
        <f>B40-K40</f>
        <v>4.2708333333332793E-3</v>
      </c>
      <c r="N40" s="75">
        <v>34222</v>
      </c>
      <c r="O40" s="70" t="s">
        <v>310</v>
      </c>
    </row>
    <row r="41" spans="1:15" x14ac:dyDescent="0.25">
      <c r="A41" s="86">
        <f>ROW(41:41)-1</f>
        <v>40</v>
      </c>
      <c r="B41" s="87">
        <v>0.41167824074074072</v>
      </c>
      <c r="C41" s="86" t="s">
        <v>334</v>
      </c>
      <c r="D41" s="86" t="s">
        <v>71</v>
      </c>
      <c r="E41" s="86" t="s">
        <v>1</v>
      </c>
      <c r="F41" s="79" t="s">
        <v>251</v>
      </c>
      <c r="G41" s="86">
        <v>2022</v>
      </c>
      <c r="H41" s="87">
        <v>4.5196759259259256E-2</v>
      </c>
      <c r="I41" s="87">
        <v>0.21680555555555556</v>
      </c>
      <c r="J41" s="88">
        <v>0.14369212962962963</v>
      </c>
      <c r="K41" s="88">
        <f>SUM(H41:J41)</f>
        <v>0.40569444444444447</v>
      </c>
      <c r="L41" s="88">
        <f>B41-K41</f>
        <v>5.983796296296251E-3</v>
      </c>
      <c r="M41" s="87"/>
      <c r="N41" s="75">
        <v>31632</v>
      </c>
      <c r="O41" s="89" t="s">
        <v>335</v>
      </c>
    </row>
    <row r="42" spans="1:15" s="2" customFormat="1" x14ac:dyDescent="0.25">
      <c r="A42" s="4">
        <f>ROW(42:42)-1</f>
        <v>41</v>
      </c>
      <c r="B42" s="13">
        <v>0.4120138888888889</v>
      </c>
      <c r="C42" s="4" t="s">
        <v>93</v>
      </c>
      <c r="D42" s="4" t="s">
        <v>67</v>
      </c>
      <c r="E42" s="4" t="s">
        <v>39</v>
      </c>
      <c r="F42" s="79" t="s">
        <v>251</v>
      </c>
      <c r="G42" s="4">
        <v>2012</v>
      </c>
      <c r="H42" s="5">
        <v>4.4756944444444446E-2</v>
      </c>
      <c r="I42" s="5">
        <v>0.22310185185185186</v>
      </c>
      <c r="J42" s="29">
        <v>0.13968749999999999</v>
      </c>
      <c r="K42" s="28">
        <f>SUM(H42:J42)</f>
        <v>0.40754629629629624</v>
      </c>
      <c r="L42" s="29">
        <f>B42-K42</f>
        <v>4.4675925925926618E-3</v>
      </c>
      <c r="M42"/>
      <c r="N42" s="75">
        <v>27746</v>
      </c>
      <c r="O42" s="68" t="s">
        <v>290</v>
      </c>
    </row>
    <row r="43" spans="1:15" x14ac:dyDescent="0.25">
      <c r="A43" s="4">
        <f>ROW(43:43)-1</f>
        <v>42</v>
      </c>
      <c r="B43" s="5">
        <v>0.4123263888888889</v>
      </c>
      <c r="C43" s="3" t="s">
        <v>216</v>
      </c>
      <c r="D43" s="3" t="s">
        <v>191</v>
      </c>
      <c r="E43" s="3" t="s">
        <v>192</v>
      </c>
      <c r="F43" s="79" t="s">
        <v>245</v>
      </c>
      <c r="G43" s="3">
        <v>2019</v>
      </c>
      <c r="H43" s="5">
        <v>3.9212962962962963E-2</v>
      </c>
      <c r="I43" s="5">
        <v>0.2058912037037037</v>
      </c>
      <c r="J43" s="29">
        <v>0.16141203703703702</v>
      </c>
      <c r="K43" s="29">
        <f>SUM(H43:J43)</f>
        <v>0.40651620370370367</v>
      </c>
      <c r="L43" s="29">
        <f>B43-K43</f>
        <v>5.8101851851852238E-3</v>
      </c>
      <c r="N43" s="75">
        <v>34169</v>
      </c>
      <c r="O43" s="69"/>
    </row>
    <row r="44" spans="1:15" x14ac:dyDescent="0.25">
      <c r="A44" s="4">
        <f>ROW(44:44)-1</f>
        <v>43</v>
      </c>
      <c r="B44" s="5">
        <v>0.4135416666666667</v>
      </c>
      <c r="C44" s="4" t="s">
        <v>112</v>
      </c>
      <c r="D44" s="4" t="s">
        <v>77</v>
      </c>
      <c r="E44" s="4" t="s">
        <v>32</v>
      </c>
      <c r="F44" s="79" t="s">
        <v>251</v>
      </c>
      <c r="G44" s="3">
        <v>2014</v>
      </c>
      <c r="H44" s="5">
        <v>5.1527777777777777E-2</v>
      </c>
      <c r="I44" s="5">
        <v>0.22685185185185186</v>
      </c>
      <c r="J44" s="29">
        <v>0.12570601851851851</v>
      </c>
      <c r="K44" s="29">
        <f>SUM(H44:J44)</f>
        <v>0.40408564814814818</v>
      </c>
      <c r="L44" s="29">
        <f>B44-K44</f>
        <v>9.4560185185185164E-3</v>
      </c>
      <c r="M44" s="9"/>
      <c r="N44" s="75">
        <v>31366</v>
      </c>
      <c r="O44" s="69"/>
    </row>
    <row r="45" spans="1:15" x14ac:dyDescent="0.25">
      <c r="A45" s="4">
        <f>ROW(45:45)-1</f>
        <v>44</v>
      </c>
      <c r="B45" s="5">
        <v>0.41381944444444446</v>
      </c>
      <c r="C45" s="3" t="s">
        <v>109</v>
      </c>
      <c r="D45" s="3" t="s">
        <v>66</v>
      </c>
      <c r="E45" s="3" t="s">
        <v>20</v>
      </c>
      <c r="F45" s="79" t="s">
        <v>245</v>
      </c>
      <c r="G45" s="3">
        <v>2018</v>
      </c>
      <c r="H45" s="5">
        <v>4.2777777777777776E-2</v>
      </c>
      <c r="I45" s="5">
        <v>0.22233796296296296</v>
      </c>
      <c r="J45" s="29">
        <v>0.14416666666666667</v>
      </c>
      <c r="K45" s="29">
        <f>SUM(H45:J45)</f>
        <v>0.4092824074074074</v>
      </c>
      <c r="L45" s="29">
        <f>B45-K45</f>
        <v>4.5370370370370616E-3</v>
      </c>
      <c r="M45" s="2"/>
      <c r="N45" s="75">
        <v>32889</v>
      </c>
      <c r="O45" s="69"/>
    </row>
    <row r="46" spans="1:15" x14ac:dyDescent="0.25">
      <c r="A46" s="4">
        <f>ROW(46:46)-1</f>
        <v>45</v>
      </c>
      <c r="B46" s="13">
        <v>0.41424768518518523</v>
      </c>
      <c r="C46" s="4" t="s">
        <v>90</v>
      </c>
      <c r="D46" s="4" t="s">
        <v>73</v>
      </c>
      <c r="E46" s="4" t="s">
        <v>23</v>
      </c>
      <c r="F46" s="79" t="s">
        <v>251</v>
      </c>
      <c r="G46" s="4">
        <v>2011</v>
      </c>
      <c r="H46" s="5">
        <v>4.7060185185185184E-2</v>
      </c>
      <c r="I46" s="5">
        <v>0.22253472222222223</v>
      </c>
      <c r="J46" s="29">
        <v>0.14135416666666667</v>
      </c>
      <c r="K46" s="28">
        <f>SUM(H46:J46)</f>
        <v>0.41094907407407411</v>
      </c>
      <c r="L46" s="29">
        <f>B46-K46</f>
        <v>3.2986111111111271E-3</v>
      </c>
      <c r="N46" s="75">
        <v>26633</v>
      </c>
      <c r="O46" s="68" t="s">
        <v>291</v>
      </c>
    </row>
    <row r="47" spans="1:15" x14ac:dyDescent="0.25">
      <c r="A47" s="4">
        <f>ROW(47:47)-1</f>
        <v>46</v>
      </c>
      <c r="B47" s="13">
        <v>0.41506944444444444</v>
      </c>
      <c r="C47" s="4" t="s">
        <v>94</v>
      </c>
      <c r="D47" s="4" t="s">
        <v>67</v>
      </c>
      <c r="E47" s="4" t="s">
        <v>39</v>
      </c>
      <c r="F47" s="79" t="s">
        <v>245</v>
      </c>
      <c r="G47" s="4">
        <v>2012</v>
      </c>
      <c r="H47" s="5">
        <v>4.4745370370370373E-2</v>
      </c>
      <c r="I47" s="5">
        <v>0.21947916666666667</v>
      </c>
      <c r="J47" s="29">
        <v>0.14674768518518519</v>
      </c>
      <c r="K47" s="28">
        <f>SUM(H47:J47)</f>
        <v>0.41097222222222218</v>
      </c>
      <c r="L47" s="29">
        <f>B47-K47</f>
        <v>4.0972222222222521E-3</v>
      </c>
      <c r="M47" s="2"/>
      <c r="N47" s="75">
        <v>31564</v>
      </c>
      <c r="O47" s="69"/>
    </row>
    <row r="48" spans="1:15" x14ac:dyDescent="0.25">
      <c r="A48" s="4">
        <f>ROW(48:48)-1</f>
        <v>47</v>
      </c>
      <c r="B48" s="5">
        <v>0.41708333333333331</v>
      </c>
      <c r="C48" s="3" t="s">
        <v>155</v>
      </c>
      <c r="D48" s="3" t="s">
        <v>186</v>
      </c>
      <c r="E48" s="3" t="s">
        <v>185</v>
      </c>
      <c r="F48" s="79" t="s">
        <v>245</v>
      </c>
      <c r="G48" s="3">
        <v>2017</v>
      </c>
      <c r="H48" s="5">
        <v>5.679398148148148E-2</v>
      </c>
      <c r="I48" s="5">
        <v>0.21375</v>
      </c>
      <c r="J48" s="29">
        <v>0.14212962962962963</v>
      </c>
      <c r="K48" s="29">
        <f>SUM(H48:J48)</f>
        <v>0.41267361111111112</v>
      </c>
      <c r="L48" s="29">
        <f>B48-K48</f>
        <v>4.4097222222221899E-3</v>
      </c>
      <c r="N48" s="75">
        <v>32547</v>
      </c>
      <c r="O48" s="73" t="s">
        <v>298</v>
      </c>
    </row>
    <row r="49" spans="1:15" s="2" customFormat="1" x14ac:dyDescent="0.25">
      <c r="A49" s="4">
        <f>ROW(49:49)-1</f>
        <v>48</v>
      </c>
      <c r="B49" s="5">
        <v>0.41800925925925925</v>
      </c>
      <c r="C49" s="4" t="s">
        <v>158</v>
      </c>
      <c r="D49" s="3" t="s">
        <v>156</v>
      </c>
      <c r="E49" s="3" t="s">
        <v>20</v>
      </c>
      <c r="F49" s="79" t="s">
        <v>245</v>
      </c>
      <c r="G49" s="3">
        <v>2016</v>
      </c>
      <c r="H49" s="5">
        <v>4.5243055555555557E-2</v>
      </c>
      <c r="I49" s="5">
        <v>0.22777777777777777</v>
      </c>
      <c r="J49" s="29">
        <v>0.1399074074074074</v>
      </c>
      <c r="K49" s="28">
        <f>SUM(H49:J49)</f>
        <v>0.41292824074074075</v>
      </c>
      <c r="L49" s="28">
        <f>B49-K49</f>
        <v>5.0810185185184986E-3</v>
      </c>
      <c r="M49"/>
      <c r="N49" s="75">
        <v>32082</v>
      </c>
      <c r="O49" s="69"/>
    </row>
    <row r="50" spans="1:15" s="2" customFormat="1" x14ac:dyDescent="0.25">
      <c r="A50" s="4">
        <f>ROW(50:50)-1</f>
        <v>49</v>
      </c>
      <c r="B50" s="13">
        <v>0.41881944444444441</v>
      </c>
      <c r="C50" s="4" t="s">
        <v>22</v>
      </c>
      <c r="D50" s="4" t="s">
        <v>65</v>
      </c>
      <c r="E50" s="4" t="s">
        <v>74</v>
      </c>
      <c r="F50" s="79" t="s">
        <v>251</v>
      </c>
      <c r="G50" s="4">
        <v>2010</v>
      </c>
      <c r="H50" s="5">
        <v>3.9583333333333331E-2</v>
      </c>
      <c r="I50" s="5">
        <v>0.23124999999999998</v>
      </c>
      <c r="J50" s="29">
        <v>0.14328703703703705</v>
      </c>
      <c r="K50" s="28">
        <f>SUM(H50:J50)</f>
        <v>0.41412037037037036</v>
      </c>
      <c r="L50" s="29">
        <f>B50-K50</f>
        <v>4.69907407407405E-3</v>
      </c>
      <c r="M50"/>
      <c r="N50" s="75">
        <v>26718</v>
      </c>
      <c r="O50" s="69"/>
    </row>
    <row r="51" spans="1:15" x14ac:dyDescent="0.25">
      <c r="A51" s="4">
        <f>ROW(51:51)-1</f>
        <v>50</v>
      </c>
      <c r="B51" s="5">
        <v>0.42071759259259256</v>
      </c>
      <c r="C51" s="4" t="s">
        <v>107</v>
      </c>
      <c r="D51" s="4" t="s">
        <v>68</v>
      </c>
      <c r="E51" s="3" t="s">
        <v>84</v>
      </c>
      <c r="F51" s="79" t="s">
        <v>244</v>
      </c>
      <c r="G51" s="3">
        <v>2013</v>
      </c>
      <c r="H51" s="5">
        <v>4.8483796296296296E-2</v>
      </c>
      <c r="I51" s="5">
        <v>0.21362268518518521</v>
      </c>
      <c r="J51" s="29">
        <v>0.15233796296296295</v>
      </c>
      <c r="K51" s="29">
        <f>SUM(H51:J51)</f>
        <v>0.4144444444444445</v>
      </c>
      <c r="L51" s="29">
        <f>B51-K51</f>
        <v>6.2731481481480555E-3</v>
      </c>
      <c r="M51" s="9"/>
      <c r="N51" s="75"/>
      <c r="O51" s="69"/>
    </row>
    <row r="52" spans="1:15" x14ac:dyDescent="0.25">
      <c r="A52" s="4">
        <f>ROW(52:52)-1</f>
        <v>51</v>
      </c>
      <c r="B52" s="13">
        <v>0.42083333333333334</v>
      </c>
      <c r="C52" s="4" t="s">
        <v>31</v>
      </c>
      <c r="D52" s="4" t="s">
        <v>71</v>
      </c>
      <c r="E52" s="4" t="s">
        <v>1</v>
      </c>
      <c r="F52" s="79" t="s">
        <v>244</v>
      </c>
      <c r="G52" s="4">
        <v>2004</v>
      </c>
      <c r="H52" s="5">
        <v>4.3587962962962967E-2</v>
      </c>
      <c r="I52" s="5">
        <v>0.2131712962962963</v>
      </c>
      <c r="J52" s="29">
        <v>0.15946759259259261</v>
      </c>
      <c r="K52" s="28">
        <f>SUM(H52:J52)</f>
        <v>0.41622685185185182</v>
      </c>
      <c r="L52" s="29">
        <f>B52-K52</f>
        <v>4.6064814814815169E-3</v>
      </c>
      <c r="N52" s="75">
        <v>26394</v>
      </c>
      <c r="O52" s="69"/>
    </row>
    <row r="53" spans="1:15" x14ac:dyDescent="0.25">
      <c r="A53" s="4">
        <f>ROW(53:53)-1</f>
        <v>52</v>
      </c>
      <c r="B53" s="13">
        <v>0.42141203703703706</v>
      </c>
      <c r="C53" s="4" t="s">
        <v>7</v>
      </c>
      <c r="D53" s="4" t="s">
        <v>68</v>
      </c>
      <c r="E53" s="4" t="s">
        <v>84</v>
      </c>
      <c r="F53" s="79" t="s">
        <v>251</v>
      </c>
      <c r="G53" s="4">
        <v>2005</v>
      </c>
      <c r="H53" s="5">
        <v>4.3229166666666673E-2</v>
      </c>
      <c r="I53" s="5">
        <v>0.2205324074074074</v>
      </c>
      <c r="J53" s="29">
        <v>0.15394675925925924</v>
      </c>
      <c r="K53" s="28">
        <f>SUM(H53:J53)</f>
        <v>0.41770833333333335</v>
      </c>
      <c r="L53" s="29">
        <f>B53-K53</f>
        <v>3.703703703703709E-3</v>
      </c>
      <c r="N53" s="75">
        <v>25629</v>
      </c>
      <c r="O53" s="69" t="s">
        <v>318</v>
      </c>
    </row>
    <row r="54" spans="1:15" x14ac:dyDescent="0.25">
      <c r="A54" s="4">
        <f>ROW(54:54)-1</f>
        <v>53</v>
      </c>
      <c r="B54" s="5">
        <v>0.42274305555555558</v>
      </c>
      <c r="C54" s="3" t="s">
        <v>90</v>
      </c>
      <c r="D54" s="4" t="s">
        <v>106</v>
      </c>
      <c r="E54" s="3" t="s">
        <v>23</v>
      </c>
      <c r="F54" s="79" t="s">
        <v>254</v>
      </c>
      <c r="G54" s="3">
        <v>2013</v>
      </c>
      <c r="H54" s="5">
        <v>5.0694444444444452E-2</v>
      </c>
      <c r="I54" s="5">
        <v>0.22561342592592593</v>
      </c>
      <c r="J54" s="29">
        <v>0.14224537037037036</v>
      </c>
      <c r="K54" s="29">
        <f>SUM(H54:J54)</f>
        <v>0.41855324074074074</v>
      </c>
      <c r="L54" s="29">
        <f>B54-K54</f>
        <v>4.1898148148148406E-3</v>
      </c>
      <c r="N54" s="75">
        <v>26633</v>
      </c>
      <c r="O54" s="68" t="s">
        <v>291</v>
      </c>
    </row>
    <row r="55" spans="1:15" s="9" customFormat="1" x14ac:dyDescent="0.25">
      <c r="A55" s="3">
        <f>ROW(55:55)-1</f>
        <v>54</v>
      </c>
      <c r="B55" s="5">
        <v>0.4229398148148148</v>
      </c>
      <c r="C55" s="3" t="s">
        <v>388</v>
      </c>
      <c r="D55" s="3" t="s">
        <v>374</v>
      </c>
      <c r="E55" s="3" t="s">
        <v>373</v>
      </c>
      <c r="F55" s="79" t="s">
        <v>254</v>
      </c>
      <c r="G55" s="3">
        <v>2025</v>
      </c>
      <c r="H55" s="5">
        <v>4.4583333333333336E-2</v>
      </c>
      <c r="I55" s="5">
        <v>0.20688657407407407</v>
      </c>
      <c r="J55" s="29">
        <v>0.16359953703703703</v>
      </c>
      <c r="K55" s="29">
        <f>SUM(H55:J55)</f>
        <v>0.41506944444444438</v>
      </c>
      <c r="L55" s="29">
        <f>B55-K55</f>
        <v>7.8703703703704164E-3</v>
      </c>
      <c r="M55"/>
      <c r="N55" s="99">
        <v>31189</v>
      </c>
      <c r="O55" s="85" t="s">
        <v>393</v>
      </c>
    </row>
    <row r="56" spans="1:15" x14ac:dyDescent="0.25">
      <c r="A56" s="3">
        <f>ROW(56:56)-1</f>
        <v>55</v>
      </c>
      <c r="B56" s="5">
        <v>0.42336805555555551</v>
      </c>
      <c r="C56" s="3" t="s">
        <v>223</v>
      </c>
      <c r="D56" s="3" t="s">
        <v>241</v>
      </c>
      <c r="E56" s="3" t="s">
        <v>242</v>
      </c>
      <c r="F56" s="79" t="s">
        <v>244</v>
      </c>
      <c r="G56" s="3">
        <v>2023</v>
      </c>
      <c r="H56" s="5">
        <v>4.3206018518518519E-2</v>
      </c>
      <c r="I56" s="5">
        <v>0.22594907407407408</v>
      </c>
      <c r="J56" s="29">
        <v>0.14659722222222224</v>
      </c>
      <c r="K56" s="29">
        <f>SUM(H56:J56)</f>
        <v>0.41575231481481489</v>
      </c>
      <c r="L56" s="29">
        <f>B56-K56</f>
        <v>7.6157407407406175E-3</v>
      </c>
      <c r="N56" s="102">
        <v>33935</v>
      </c>
      <c r="O56" s="85" t="s">
        <v>365</v>
      </c>
    </row>
    <row r="57" spans="1:15" x14ac:dyDescent="0.25">
      <c r="A57" s="3">
        <f>ROW(57:57)-1</f>
        <v>56</v>
      </c>
      <c r="B57" s="5">
        <v>0.42402777777777773</v>
      </c>
      <c r="C57" s="3" t="s">
        <v>90</v>
      </c>
      <c r="D57" s="3" t="s">
        <v>269</v>
      </c>
      <c r="E57" s="3" t="s">
        <v>270</v>
      </c>
      <c r="F57" s="79" t="s">
        <v>248</v>
      </c>
      <c r="G57" s="3">
        <v>2021</v>
      </c>
      <c r="H57" s="5">
        <v>4.2291666666666665E-2</v>
      </c>
      <c r="I57" s="5">
        <v>0.21743055555555557</v>
      </c>
      <c r="J57" s="29">
        <v>0.15873842592592594</v>
      </c>
      <c r="K57" s="29">
        <f>SUM(H57:J57)</f>
        <v>0.41846064814814821</v>
      </c>
      <c r="L57" s="29">
        <f>B57-K57</f>
        <v>5.5671296296295192E-3</v>
      </c>
      <c r="N57" s="75">
        <v>26633</v>
      </c>
      <c r="O57" s="71"/>
    </row>
    <row r="58" spans="1:15" x14ac:dyDescent="0.25">
      <c r="A58" s="3">
        <f>ROW(58:58)-1</f>
        <v>57</v>
      </c>
      <c r="B58" s="5">
        <v>0.42421296296296296</v>
      </c>
      <c r="C58" s="3" t="s">
        <v>216</v>
      </c>
      <c r="D58" s="3" t="s">
        <v>191</v>
      </c>
      <c r="E58" s="3" t="s">
        <v>192</v>
      </c>
      <c r="F58" s="79" t="s">
        <v>245</v>
      </c>
      <c r="G58" s="3">
        <v>2022</v>
      </c>
      <c r="H58" s="5">
        <v>3.8784722222222227E-2</v>
      </c>
      <c r="I58" s="5">
        <v>0.20174768518518518</v>
      </c>
      <c r="J58" s="29">
        <v>0.17869212962962963</v>
      </c>
      <c r="K58" s="29">
        <f>SUM(H58:J58)</f>
        <v>0.41922453703703705</v>
      </c>
      <c r="L58" s="29">
        <f>B58-K58</f>
        <v>4.9884259259259101E-3</v>
      </c>
      <c r="N58" s="75">
        <v>34169</v>
      </c>
      <c r="O58" s="91"/>
    </row>
    <row r="59" spans="1:15" x14ac:dyDescent="0.25">
      <c r="A59" s="4">
        <f>ROW(59:59)-1</f>
        <v>58</v>
      </c>
      <c r="B59" s="5">
        <v>0.4253587962962963</v>
      </c>
      <c r="C59" s="3" t="s">
        <v>179</v>
      </c>
      <c r="D59" s="3" t="s">
        <v>186</v>
      </c>
      <c r="E59" s="3" t="s">
        <v>185</v>
      </c>
      <c r="F59" s="79" t="s">
        <v>245</v>
      </c>
      <c r="G59" s="3">
        <v>2017</v>
      </c>
      <c r="H59" s="5">
        <v>4.5428240740740734E-2</v>
      </c>
      <c r="I59" s="5">
        <v>0.21937499999999999</v>
      </c>
      <c r="J59" s="29">
        <v>0.15478009259259259</v>
      </c>
      <c r="K59" s="29">
        <f>SUM(H59:J59)</f>
        <v>0.41958333333333331</v>
      </c>
      <c r="L59" s="29">
        <f>B59-K59</f>
        <v>5.7754629629629961E-3</v>
      </c>
      <c r="M59" s="2"/>
      <c r="N59" s="77">
        <v>32844</v>
      </c>
      <c r="O59" s="69"/>
    </row>
    <row r="60" spans="1:15" x14ac:dyDescent="0.25">
      <c r="A60" s="4">
        <f>ROW(60:60)-1</f>
        <v>59</v>
      </c>
      <c r="B60" s="5">
        <v>0.42606481481481479</v>
      </c>
      <c r="C60" s="3" t="s">
        <v>112</v>
      </c>
      <c r="D60" s="3" t="s">
        <v>66</v>
      </c>
      <c r="E60" s="3" t="s">
        <v>20</v>
      </c>
      <c r="F60" s="79" t="s">
        <v>244</v>
      </c>
      <c r="G60" s="3">
        <v>2018</v>
      </c>
      <c r="H60" s="5">
        <v>4.3854166666666666E-2</v>
      </c>
      <c r="I60" s="5">
        <v>0.21987268518518518</v>
      </c>
      <c r="J60" s="29">
        <v>0.15571759259259257</v>
      </c>
      <c r="K60" s="29">
        <f>SUM(H60:J60)</f>
        <v>0.4194444444444444</v>
      </c>
      <c r="L60" s="29">
        <f>B60-K60</f>
        <v>6.6203703703703876E-3</v>
      </c>
      <c r="N60" s="75">
        <v>31366</v>
      </c>
      <c r="O60" s="69"/>
    </row>
    <row r="61" spans="1:15" x14ac:dyDescent="0.25">
      <c r="A61" s="4">
        <f>ROW(61:61)-1</f>
        <v>60</v>
      </c>
      <c r="B61" s="5">
        <v>0.4263657407407408</v>
      </c>
      <c r="C61" s="3" t="s">
        <v>90</v>
      </c>
      <c r="D61" s="3" t="s">
        <v>68</v>
      </c>
      <c r="E61" s="3" t="s">
        <v>84</v>
      </c>
      <c r="F61" s="79" t="s">
        <v>248</v>
      </c>
      <c r="G61" s="3">
        <v>2017</v>
      </c>
      <c r="H61" s="5">
        <v>4.3888888888888887E-2</v>
      </c>
      <c r="I61" s="5">
        <v>0.22114583333333335</v>
      </c>
      <c r="J61" s="29">
        <v>0.15607638888888889</v>
      </c>
      <c r="K61" s="29">
        <f>SUM(H61:J61)</f>
        <v>0.4211111111111111</v>
      </c>
      <c r="L61" s="29">
        <f>B61-K61</f>
        <v>5.2546296296296924E-3</v>
      </c>
      <c r="N61" s="75">
        <v>26633</v>
      </c>
      <c r="O61" s="68" t="s">
        <v>291</v>
      </c>
    </row>
    <row r="62" spans="1:15" x14ac:dyDescent="0.25">
      <c r="A62" s="10">
        <f>ROW(62:62)-1</f>
        <v>61</v>
      </c>
      <c r="B62" s="8">
        <v>0.42719907407407409</v>
      </c>
      <c r="C62" s="10" t="s">
        <v>90</v>
      </c>
      <c r="D62" s="10" t="s">
        <v>71</v>
      </c>
      <c r="E62" s="10" t="s">
        <v>1</v>
      </c>
      <c r="F62" s="80" t="s">
        <v>261</v>
      </c>
      <c r="G62" s="10">
        <v>2022</v>
      </c>
      <c r="H62" s="8">
        <v>5.3541666666666675E-2</v>
      </c>
      <c r="I62" s="8">
        <v>0.21905092592592593</v>
      </c>
      <c r="J62" s="27">
        <v>0.14834490740740741</v>
      </c>
      <c r="K62" s="27">
        <f>SUM(H62:J62)</f>
        <v>0.42093750000000002</v>
      </c>
      <c r="L62" s="27">
        <f>B62-K62</f>
        <v>6.2615740740740722E-3</v>
      </c>
      <c r="M62" s="8"/>
      <c r="N62" s="76">
        <v>26633</v>
      </c>
      <c r="O62" s="93" t="s">
        <v>291</v>
      </c>
    </row>
    <row r="63" spans="1:15" x14ac:dyDescent="0.25">
      <c r="A63" s="4">
        <f>ROW(63:63)-1</f>
        <v>62</v>
      </c>
      <c r="B63" s="5">
        <v>0.42732638888888891</v>
      </c>
      <c r="C63" s="3" t="s">
        <v>90</v>
      </c>
      <c r="D63" s="3" t="s">
        <v>156</v>
      </c>
      <c r="E63" s="3" t="s">
        <v>20</v>
      </c>
      <c r="F63" s="79" t="s">
        <v>248</v>
      </c>
      <c r="G63" s="3">
        <v>2019</v>
      </c>
      <c r="H63" s="5">
        <v>4.9212962962962958E-2</v>
      </c>
      <c r="I63" s="5">
        <v>0.22136574074074075</v>
      </c>
      <c r="J63" s="29">
        <v>0.1517361111111111</v>
      </c>
      <c r="K63" s="29">
        <f>SUM(H63:J63)</f>
        <v>0.42231481481481481</v>
      </c>
      <c r="L63" s="29">
        <f>B63-K63</f>
        <v>5.0115740740740988E-3</v>
      </c>
      <c r="N63" s="75">
        <v>26633</v>
      </c>
      <c r="O63" s="68" t="s">
        <v>291</v>
      </c>
    </row>
    <row r="64" spans="1:15" x14ac:dyDescent="0.25">
      <c r="A64" s="4">
        <f>ROW(64:64)-1</f>
        <v>63</v>
      </c>
      <c r="B64" s="13">
        <v>0.42826388888888883</v>
      </c>
      <c r="C64" s="4" t="s">
        <v>22</v>
      </c>
      <c r="D64" s="4" t="s">
        <v>72</v>
      </c>
      <c r="E64" s="4" t="s">
        <v>75</v>
      </c>
      <c r="F64" s="79" t="s">
        <v>251</v>
      </c>
      <c r="G64" s="4">
        <v>2008</v>
      </c>
      <c r="H64" s="5">
        <v>4.1331018518518517E-2</v>
      </c>
      <c r="I64" s="5">
        <v>0.23218749999999999</v>
      </c>
      <c r="J64" s="29">
        <v>0.15056712962962962</v>
      </c>
      <c r="K64" s="28">
        <f>SUM(H64:J64)</f>
        <v>0.42408564814814809</v>
      </c>
      <c r="L64" s="29">
        <f>B64-K64</f>
        <v>4.1782407407407463E-3</v>
      </c>
      <c r="N64" s="75">
        <v>26718</v>
      </c>
      <c r="O64" s="69"/>
    </row>
    <row r="65" spans="1:15" x14ac:dyDescent="0.25">
      <c r="A65" s="4">
        <f>ROW(65:65)-1</f>
        <v>64</v>
      </c>
      <c r="B65" s="5">
        <v>0.42846064814814816</v>
      </c>
      <c r="C65" s="3" t="s">
        <v>177</v>
      </c>
      <c r="D65" s="3" t="s">
        <v>68</v>
      </c>
      <c r="E65" s="3" t="s">
        <v>84</v>
      </c>
      <c r="F65" s="79" t="s">
        <v>245</v>
      </c>
      <c r="G65" s="3">
        <v>2018</v>
      </c>
      <c r="H65" s="5">
        <v>0.04</v>
      </c>
      <c r="I65" s="5">
        <v>0.21464120370370368</v>
      </c>
      <c r="J65" s="29">
        <v>0.16969907407407406</v>
      </c>
      <c r="K65" s="29">
        <f>SUM(H65:J65)</f>
        <v>0.42434027777777772</v>
      </c>
      <c r="L65" s="29">
        <f>B65-K65</f>
        <v>4.1203703703704408E-3</v>
      </c>
      <c r="N65" s="75">
        <v>34326</v>
      </c>
      <c r="O65" s="70" t="s">
        <v>289</v>
      </c>
    </row>
    <row r="66" spans="1:15" x14ac:dyDescent="0.25">
      <c r="A66" s="4">
        <f>ROW(66:66)-1</f>
        <v>65</v>
      </c>
      <c r="B66" s="13">
        <v>0.42849537037037039</v>
      </c>
      <c r="C66" s="4" t="s">
        <v>52</v>
      </c>
      <c r="D66" s="4" t="s">
        <v>66</v>
      </c>
      <c r="E66" s="4" t="s">
        <v>20</v>
      </c>
      <c r="F66" s="79" t="s">
        <v>248</v>
      </c>
      <c r="G66" s="4">
        <v>2012</v>
      </c>
      <c r="H66" s="13">
        <v>4.9375000000000002E-2</v>
      </c>
      <c r="I66" s="13">
        <v>0.22800925925925927</v>
      </c>
      <c r="J66" s="28">
        <v>0.14571759259259259</v>
      </c>
      <c r="K66" s="28">
        <f>SUM(H66:J66)</f>
        <v>0.42310185185185184</v>
      </c>
      <c r="L66" s="28">
        <f>B66-K66</f>
        <v>5.3935185185185475E-3</v>
      </c>
      <c r="N66" s="75">
        <v>23363</v>
      </c>
      <c r="O66" s="69"/>
    </row>
    <row r="67" spans="1:15" x14ac:dyDescent="0.25">
      <c r="A67" s="4">
        <f>ROW(67:67)-1</f>
        <v>66</v>
      </c>
      <c r="B67" s="13">
        <v>0.42857638888888888</v>
      </c>
      <c r="C67" s="4" t="s">
        <v>90</v>
      </c>
      <c r="D67" s="4" t="s">
        <v>77</v>
      </c>
      <c r="E67" s="4" t="s">
        <v>32</v>
      </c>
      <c r="F67" s="79" t="s">
        <v>254</v>
      </c>
      <c r="G67" s="4">
        <v>2012</v>
      </c>
      <c r="H67" s="13">
        <v>4.4641203703703704E-2</v>
      </c>
      <c r="I67" s="13">
        <v>0.22969907407407408</v>
      </c>
      <c r="J67" s="28">
        <v>0.14758101851851851</v>
      </c>
      <c r="K67" s="28">
        <f>SUM(H67:J67)</f>
        <v>0.42192129629629632</v>
      </c>
      <c r="L67" s="28">
        <f>B67-K67</f>
        <v>6.6550925925925597E-3</v>
      </c>
      <c r="N67" s="75">
        <v>26633</v>
      </c>
      <c r="O67" s="68" t="s">
        <v>291</v>
      </c>
    </row>
    <row r="68" spans="1:15" x14ac:dyDescent="0.25">
      <c r="A68" s="4">
        <f>ROW(68:68)-1</f>
        <v>67</v>
      </c>
      <c r="B68" s="5">
        <v>0.4289930555555555</v>
      </c>
      <c r="C68" s="3" t="s">
        <v>123</v>
      </c>
      <c r="D68" s="3" t="s">
        <v>66</v>
      </c>
      <c r="E68" s="3" t="s">
        <v>20</v>
      </c>
      <c r="F68" s="79" t="s">
        <v>251</v>
      </c>
      <c r="G68" s="3">
        <v>2018</v>
      </c>
      <c r="H68" s="5">
        <v>4.2766203703703702E-2</v>
      </c>
      <c r="I68" s="5">
        <v>0.2247800925925926</v>
      </c>
      <c r="J68" s="29">
        <v>0.15653935185185186</v>
      </c>
      <c r="K68" s="29">
        <f>SUM(H68:J68)</f>
        <v>0.42408564814814814</v>
      </c>
      <c r="L68" s="29">
        <f>B68-K68</f>
        <v>4.9074074074073604E-3</v>
      </c>
      <c r="M68" s="2"/>
      <c r="N68" s="75">
        <v>30152</v>
      </c>
      <c r="O68" s="69"/>
    </row>
    <row r="69" spans="1:15" x14ac:dyDescent="0.25">
      <c r="A69" s="4">
        <f>ROW(69:69)-1</f>
        <v>68</v>
      </c>
      <c r="B69" s="13">
        <v>0.42921296296296302</v>
      </c>
      <c r="C69" s="4" t="s">
        <v>5</v>
      </c>
      <c r="D69" s="4" t="s">
        <v>71</v>
      </c>
      <c r="E69" s="4" t="s">
        <v>1</v>
      </c>
      <c r="F69" s="79" t="s">
        <v>245</v>
      </c>
      <c r="G69" s="4">
        <v>2004</v>
      </c>
      <c r="H69" s="5">
        <v>4.1111111111111112E-2</v>
      </c>
      <c r="I69" s="5">
        <v>0.2288310185185185</v>
      </c>
      <c r="J69" s="29">
        <v>0.15490740740740741</v>
      </c>
      <c r="K69" s="28">
        <f>SUM(H69:J69)</f>
        <v>0.42484953703703698</v>
      </c>
      <c r="L69" s="29">
        <f>B69-K69</f>
        <v>4.3634259259260344E-3</v>
      </c>
      <c r="M69" s="2"/>
      <c r="N69" s="75">
        <v>29162</v>
      </c>
      <c r="O69" s="68" t="s">
        <v>288</v>
      </c>
    </row>
    <row r="70" spans="1:15" s="9" customFormat="1" x14ac:dyDescent="0.25">
      <c r="A70" s="4">
        <f>ROW(70:70)-1</f>
        <v>69</v>
      </c>
      <c r="B70" s="5">
        <v>0.4299074074074074</v>
      </c>
      <c r="C70" s="4" t="s">
        <v>90</v>
      </c>
      <c r="D70" s="4" t="s">
        <v>68</v>
      </c>
      <c r="E70" s="3" t="s">
        <v>84</v>
      </c>
      <c r="F70" s="79" t="s">
        <v>254</v>
      </c>
      <c r="G70" s="3">
        <v>2013</v>
      </c>
      <c r="H70" s="5">
        <v>4.6678240740740735E-2</v>
      </c>
      <c r="I70" s="5">
        <v>0.22576388888888888</v>
      </c>
      <c r="J70" s="29">
        <v>0.15171296296296297</v>
      </c>
      <c r="K70" s="29">
        <f>SUM(H70:J70)</f>
        <v>0.42415509259259254</v>
      </c>
      <c r="L70" s="29">
        <f>B70-K70</f>
        <v>5.7523148148148628E-3</v>
      </c>
      <c r="M70"/>
      <c r="N70" s="75">
        <v>26633</v>
      </c>
      <c r="O70" s="68" t="s">
        <v>291</v>
      </c>
    </row>
    <row r="71" spans="1:15" x14ac:dyDescent="0.25">
      <c r="A71" s="4">
        <f>ROW(71:71)-1</f>
        <v>70</v>
      </c>
      <c r="B71" s="5">
        <v>0.43012731481481481</v>
      </c>
      <c r="C71" s="3" t="s">
        <v>218</v>
      </c>
      <c r="D71" s="3" t="s">
        <v>196</v>
      </c>
      <c r="E71" s="3" t="s">
        <v>197</v>
      </c>
      <c r="F71" s="79" t="s">
        <v>245</v>
      </c>
      <c r="G71" s="3">
        <v>2019</v>
      </c>
      <c r="H71" s="5">
        <v>4.7222222222222221E-2</v>
      </c>
      <c r="I71" s="5">
        <v>0.22152777777777777</v>
      </c>
      <c r="J71" s="29">
        <v>0.15208333333333332</v>
      </c>
      <c r="K71" s="29">
        <f>SUM(H71:J71)</f>
        <v>0.42083333333333328</v>
      </c>
      <c r="L71" s="29">
        <f>B71-K71</f>
        <v>9.293981481481528E-3</v>
      </c>
      <c r="N71" s="75">
        <v>33129</v>
      </c>
      <c r="O71" s="69"/>
    </row>
    <row r="72" spans="1:15" x14ac:dyDescent="0.25">
      <c r="A72" s="3">
        <f>ROW(72:72)-1</f>
        <v>71</v>
      </c>
      <c r="B72" s="5">
        <v>0.43077546296296299</v>
      </c>
      <c r="C72" s="3" t="s">
        <v>179</v>
      </c>
      <c r="D72" s="3" t="s">
        <v>381</v>
      </c>
      <c r="E72" s="3" t="s">
        <v>39</v>
      </c>
      <c r="F72" s="81" t="s">
        <v>251</v>
      </c>
      <c r="G72" s="3">
        <v>2024</v>
      </c>
      <c r="H72" s="5">
        <v>5.2627314814814814E-2</v>
      </c>
      <c r="I72" s="5">
        <v>0.22214120370370372</v>
      </c>
      <c r="J72" s="29">
        <v>0.14927083333333332</v>
      </c>
      <c r="K72" s="29">
        <f>SUM(H72:J72)</f>
        <v>0.42403935185185182</v>
      </c>
      <c r="L72" s="29">
        <f>B72-K72</f>
        <v>6.7361111111111649E-3</v>
      </c>
      <c r="N72" s="99">
        <v>32844</v>
      </c>
      <c r="O72" s="107" t="s">
        <v>353</v>
      </c>
    </row>
    <row r="73" spans="1:15" x14ac:dyDescent="0.25">
      <c r="A73" s="4">
        <f>ROW(73:73)-1</f>
        <v>72</v>
      </c>
      <c r="B73" s="5">
        <v>0.43167824074074074</v>
      </c>
      <c r="C73" s="3" t="s">
        <v>123</v>
      </c>
      <c r="D73" s="3" t="s">
        <v>127</v>
      </c>
      <c r="E73" s="3" t="s">
        <v>128</v>
      </c>
      <c r="F73" s="79" t="s">
        <v>244</v>
      </c>
      <c r="G73" s="3">
        <v>2015</v>
      </c>
      <c r="H73" s="5">
        <v>4.5555555555555551E-2</v>
      </c>
      <c r="I73" s="5">
        <v>0.23833333333333331</v>
      </c>
      <c r="J73" s="29">
        <v>0.14273148148148149</v>
      </c>
      <c r="K73" s="29">
        <f>SUM(H73:J73)</f>
        <v>0.42662037037037037</v>
      </c>
      <c r="L73" s="29">
        <f>B73-K73</f>
        <v>5.0578703703703654E-3</v>
      </c>
      <c r="N73" s="75">
        <v>30152</v>
      </c>
      <c r="O73" s="69"/>
    </row>
    <row r="74" spans="1:15" x14ac:dyDescent="0.25">
      <c r="A74" s="4">
        <f>ROW(74:74)-1</f>
        <v>73</v>
      </c>
      <c r="B74" s="13">
        <v>0.43179398148148151</v>
      </c>
      <c r="C74" s="4" t="s">
        <v>5</v>
      </c>
      <c r="D74" s="3" t="s">
        <v>66</v>
      </c>
      <c r="E74" s="4" t="s">
        <v>20</v>
      </c>
      <c r="F74" s="79" t="s">
        <v>245</v>
      </c>
      <c r="G74" s="4">
        <v>2008</v>
      </c>
      <c r="H74" s="5">
        <v>3.9317129629629625E-2</v>
      </c>
      <c r="I74" s="5">
        <v>0.23450231481481479</v>
      </c>
      <c r="J74" s="29">
        <v>0.15395833333333334</v>
      </c>
      <c r="K74" s="28">
        <f>SUM(H74:J74)</f>
        <v>0.4277777777777777</v>
      </c>
      <c r="L74" s="29">
        <f>B74-K74</f>
        <v>4.0162037037038134E-3</v>
      </c>
      <c r="N74" s="75">
        <v>29162</v>
      </c>
      <c r="O74" s="68" t="s">
        <v>288</v>
      </c>
    </row>
    <row r="75" spans="1:15" x14ac:dyDescent="0.25">
      <c r="A75" s="4">
        <f>ROW(75:75)-1</f>
        <v>74</v>
      </c>
      <c r="B75" s="13">
        <v>0.43182870370370369</v>
      </c>
      <c r="C75" s="4" t="s">
        <v>7</v>
      </c>
      <c r="D75" s="4" t="s">
        <v>71</v>
      </c>
      <c r="E75" s="86" t="s">
        <v>1</v>
      </c>
      <c r="F75" s="79" t="s">
        <v>245</v>
      </c>
      <c r="G75" s="4">
        <v>2002</v>
      </c>
      <c r="H75" s="5">
        <v>4.1585648148148149E-2</v>
      </c>
      <c r="I75" s="5">
        <v>0.22038194444444445</v>
      </c>
      <c r="J75" s="29">
        <v>0.16476851851851851</v>
      </c>
      <c r="K75" s="28">
        <f>SUM(H75:J75)</f>
        <v>0.42673611111111109</v>
      </c>
      <c r="L75" s="29">
        <f>B75-K75</f>
        <v>5.092592592592593E-3</v>
      </c>
      <c r="N75" s="75">
        <v>25629</v>
      </c>
      <c r="O75" s="69" t="s">
        <v>318</v>
      </c>
    </row>
    <row r="76" spans="1:15" x14ac:dyDescent="0.25">
      <c r="A76" s="4">
        <f>ROW(76:76)-1</f>
        <v>75</v>
      </c>
      <c r="B76" s="13">
        <v>0.43182870370370369</v>
      </c>
      <c r="C76" s="4" t="s">
        <v>5</v>
      </c>
      <c r="D76" s="3" t="s">
        <v>77</v>
      </c>
      <c r="E76" s="4" t="s">
        <v>32</v>
      </c>
      <c r="F76" s="79" t="s">
        <v>244</v>
      </c>
      <c r="G76" s="4">
        <v>2011</v>
      </c>
      <c r="H76" s="5">
        <v>4.0775462962962965E-2</v>
      </c>
      <c r="I76" s="5">
        <v>0.23918981481481483</v>
      </c>
      <c r="J76" s="29">
        <v>0.14737268518518518</v>
      </c>
      <c r="K76" s="28">
        <f>SUM(H76:J76)</f>
        <v>0.427337962962963</v>
      </c>
      <c r="L76" s="29">
        <f>B76-K76</f>
        <v>4.4907407407406841E-3</v>
      </c>
      <c r="M76" s="9"/>
      <c r="N76" s="75">
        <v>29162</v>
      </c>
      <c r="O76" s="68" t="s">
        <v>288</v>
      </c>
    </row>
    <row r="77" spans="1:15" x14ac:dyDescent="0.25">
      <c r="A77" s="4">
        <f>ROW(77:77)-1</f>
        <v>76</v>
      </c>
      <c r="B77" s="13">
        <v>0.43215277777777777</v>
      </c>
      <c r="C77" s="4" t="s">
        <v>22</v>
      </c>
      <c r="D77" s="4" t="s">
        <v>71</v>
      </c>
      <c r="E77" s="4" t="s">
        <v>1</v>
      </c>
      <c r="F77" s="79" t="s">
        <v>244</v>
      </c>
      <c r="G77" s="4">
        <v>2007</v>
      </c>
      <c r="H77" s="5">
        <v>4.0439814814814817E-2</v>
      </c>
      <c r="I77" s="5">
        <v>0.21890046296296295</v>
      </c>
      <c r="J77" s="29">
        <v>0.16768518518518519</v>
      </c>
      <c r="K77" s="28">
        <f>SUM(H77:J77)</f>
        <v>0.42702546296296295</v>
      </c>
      <c r="L77" s="29">
        <f>B77-K77</f>
        <v>5.1273148148148207E-3</v>
      </c>
      <c r="N77" s="75">
        <v>26718</v>
      </c>
      <c r="O77" s="69"/>
    </row>
    <row r="78" spans="1:15" x14ac:dyDescent="0.25">
      <c r="A78" s="86">
        <f>ROW(78:78)-1</f>
        <v>77</v>
      </c>
      <c r="B78" s="87">
        <v>0.4324305555555556</v>
      </c>
      <c r="C78" s="86" t="s">
        <v>342</v>
      </c>
      <c r="D78" s="86" t="s">
        <v>340</v>
      </c>
      <c r="E78" s="86" t="s">
        <v>341</v>
      </c>
      <c r="F78" s="79" t="s">
        <v>244</v>
      </c>
      <c r="G78" s="86">
        <v>2022</v>
      </c>
      <c r="H78" s="87">
        <v>4.71875E-2</v>
      </c>
      <c r="I78" s="87">
        <v>0.22712962962962965</v>
      </c>
      <c r="J78" s="88">
        <v>0.14689814814814814</v>
      </c>
      <c r="K78" s="88">
        <f>SUM(H78:J78)</f>
        <v>0.42121527777777779</v>
      </c>
      <c r="L78" s="88">
        <f>B78-K78</f>
        <v>1.121527777777781E-2</v>
      </c>
      <c r="M78" s="87"/>
      <c r="N78" s="75">
        <v>32982</v>
      </c>
      <c r="O78" s="89" t="s">
        <v>344</v>
      </c>
    </row>
    <row r="79" spans="1:15" x14ac:dyDescent="0.25">
      <c r="A79" s="3">
        <f>ROW(79:79)-1</f>
        <v>78</v>
      </c>
      <c r="B79" s="5">
        <v>0.4331712962962963</v>
      </c>
      <c r="C79" s="3" t="s">
        <v>179</v>
      </c>
      <c r="D79" s="3" t="s">
        <v>219</v>
      </c>
      <c r="E79" s="3" t="s">
        <v>220</v>
      </c>
      <c r="F79" s="79" t="s">
        <v>244</v>
      </c>
      <c r="G79" s="3">
        <v>2019</v>
      </c>
      <c r="H79" s="5">
        <v>4.4201388888888887E-2</v>
      </c>
      <c r="I79" s="5">
        <v>0.23332175925925927</v>
      </c>
      <c r="J79" s="29">
        <v>0.15305555555555556</v>
      </c>
      <c r="K79" s="29">
        <f>SUM(H79:J79)</f>
        <v>0.43057870370370371</v>
      </c>
      <c r="L79" s="29">
        <f>B79-K79</f>
        <v>2.5925925925925908E-3</v>
      </c>
      <c r="N79" s="77">
        <v>32844</v>
      </c>
      <c r="O79" s="69"/>
    </row>
    <row r="80" spans="1:15" x14ac:dyDescent="0.25">
      <c r="A80" s="86">
        <f>ROW(80:80)-1</f>
        <v>79</v>
      </c>
      <c r="B80" s="87">
        <v>0.43452546296296296</v>
      </c>
      <c r="C80" s="86" t="s">
        <v>3</v>
      </c>
      <c r="D80" s="86" t="s">
        <v>64</v>
      </c>
      <c r="E80" s="86" t="s">
        <v>9</v>
      </c>
      <c r="F80" s="79" t="s">
        <v>261</v>
      </c>
      <c r="G80" s="86">
        <v>2010</v>
      </c>
      <c r="H80" s="87">
        <v>4.9999999999999996E-2</v>
      </c>
      <c r="I80" s="87">
        <v>0.23598379629629629</v>
      </c>
      <c r="J80" s="88">
        <v>0.14281250000000001</v>
      </c>
      <c r="K80" s="88">
        <f>SUM(H80:J80)</f>
        <v>0.42879629629629629</v>
      </c>
      <c r="L80" s="88">
        <f>B80-K80</f>
        <v>5.7291666666666741E-3</v>
      </c>
      <c r="M80" s="85"/>
      <c r="N80" s="77">
        <v>22021</v>
      </c>
      <c r="O80" s="91"/>
    </row>
    <row r="81" spans="1:15" x14ac:dyDescent="0.25">
      <c r="A81" s="4">
        <f>ROW(81:81)-1</f>
        <v>80</v>
      </c>
      <c r="B81" s="13">
        <v>0.43550925925925926</v>
      </c>
      <c r="C81" s="4" t="s">
        <v>18</v>
      </c>
      <c r="D81" s="4" t="s">
        <v>73</v>
      </c>
      <c r="E81" s="4" t="s">
        <v>23</v>
      </c>
      <c r="F81" s="79" t="s">
        <v>244</v>
      </c>
      <c r="G81" s="4">
        <v>2004</v>
      </c>
      <c r="H81" s="5">
        <v>4.7430555555555559E-2</v>
      </c>
      <c r="I81" s="5">
        <v>0.22461805555555556</v>
      </c>
      <c r="J81" s="29">
        <v>0.16069444444444445</v>
      </c>
      <c r="K81" s="28">
        <f>SUM(H81:J81)</f>
        <v>0.43274305555555559</v>
      </c>
      <c r="L81" s="29">
        <f>B81-K81</f>
        <v>2.7662037037036735E-3</v>
      </c>
      <c r="N81" s="75">
        <v>26725</v>
      </c>
      <c r="O81" s="69"/>
    </row>
    <row r="82" spans="1:15" x14ac:dyDescent="0.25">
      <c r="A82" s="4">
        <f>ROW(82:82)-1</f>
        <v>81</v>
      </c>
      <c r="B82" s="5">
        <v>0.43890046296296298</v>
      </c>
      <c r="C82" s="4" t="s">
        <v>109</v>
      </c>
      <c r="D82" s="4" t="s">
        <v>77</v>
      </c>
      <c r="E82" s="4" t="s">
        <v>32</v>
      </c>
      <c r="F82" s="79" t="s">
        <v>245</v>
      </c>
      <c r="G82" s="3">
        <v>2014</v>
      </c>
      <c r="H82" s="5">
        <v>4.6423611111111117E-2</v>
      </c>
      <c r="I82" s="5">
        <v>0.21546296296296297</v>
      </c>
      <c r="J82" s="29">
        <v>0.17208333333333334</v>
      </c>
      <c r="K82" s="29">
        <f>SUM(H82:J82)</f>
        <v>0.43396990740740737</v>
      </c>
      <c r="L82" s="29">
        <f>B82-K82</f>
        <v>4.9305555555556047E-3</v>
      </c>
      <c r="N82" s="75">
        <v>32889</v>
      </c>
      <c r="O82" s="69"/>
    </row>
    <row r="83" spans="1:15" x14ac:dyDescent="0.25">
      <c r="A83" s="4">
        <f>ROW(83:83)-1</f>
        <v>82</v>
      </c>
      <c r="B83" s="5">
        <v>0.43942129629629628</v>
      </c>
      <c r="C83" s="3" t="s">
        <v>194</v>
      </c>
      <c r="D83" s="3" t="s">
        <v>196</v>
      </c>
      <c r="E83" s="3" t="s">
        <v>197</v>
      </c>
      <c r="F83" s="79" t="s">
        <v>324</v>
      </c>
      <c r="G83" s="3">
        <v>2018</v>
      </c>
      <c r="H83" s="5">
        <v>3.8124999999999999E-2</v>
      </c>
      <c r="I83" s="5">
        <v>0.22526620370370368</v>
      </c>
      <c r="J83" s="29">
        <v>0.16747685185185188</v>
      </c>
      <c r="K83" s="29">
        <f>SUM(H83:J83)</f>
        <v>0.43086805555555552</v>
      </c>
      <c r="L83" s="29">
        <f>B83-K83</f>
        <v>8.553240740740764E-3</v>
      </c>
      <c r="N83" s="75">
        <v>34928</v>
      </c>
      <c r="O83" s="69"/>
    </row>
    <row r="84" spans="1:15" x14ac:dyDescent="0.25">
      <c r="A84" s="86">
        <f>ROW(84:84)-1</f>
        <v>83</v>
      </c>
      <c r="B84" s="5">
        <v>0.44067129629629626</v>
      </c>
      <c r="C84" s="86" t="s">
        <v>356</v>
      </c>
      <c r="D84" s="86" t="s">
        <v>340</v>
      </c>
      <c r="E84" s="3" t="s">
        <v>341</v>
      </c>
      <c r="F84" s="81" t="s">
        <v>244</v>
      </c>
      <c r="G84" s="3">
        <v>2023</v>
      </c>
      <c r="H84" s="5">
        <v>5.1111111111111107E-2</v>
      </c>
      <c r="I84" s="5">
        <v>0.23020833333333335</v>
      </c>
      <c r="J84" s="29">
        <v>0.14868055555555557</v>
      </c>
      <c r="K84" s="29">
        <f>SUM(H84:J84)</f>
        <v>0.43000000000000005</v>
      </c>
      <c r="L84" s="29">
        <f>B84-K84</f>
        <v>1.0671296296296207E-2</v>
      </c>
      <c r="N84" s="102">
        <v>34301</v>
      </c>
      <c r="O84" s="85" t="s">
        <v>360</v>
      </c>
    </row>
    <row r="85" spans="1:15" x14ac:dyDescent="0.25">
      <c r="A85" s="4">
        <f>ROW(85:85)-1</f>
        <v>84</v>
      </c>
      <c r="B85" s="5">
        <v>0.44137731481481479</v>
      </c>
      <c r="C85" s="3" t="s">
        <v>90</v>
      </c>
      <c r="D85" s="3" t="s">
        <v>85</v>
      </c>
      <c r="E85" s="3" t="s">
        <v>30</v>
      </c>
      <c r="F85" s="79" t="s">
        <v>248</v>
      </c>
      <c r="G85" s="3">
        <v>2017</v>
      </c>
      <c r="H85" s="5">
        <v>4.2662037037037033E-2</v>
      </c>
      <c r="I85" s="5">
        <v>0.24792824074074074</v>
      </c>
      <c r="J85" s="29">
        <v>0.14353009259259261</v>
      </c>
      <c r="K85" s="29">
        <f>SUM(H85:J85)</f>
        <v>0.43412037037037043</v>
      </c>
      <c r="L85" s="29">
        <f>B85-K85</f>
        <v>7.2569444444443576E-3</v>
      </c>
      <c r="N85" s="75">
        <v>26633</v>
      </c>
      <c r="O85" s="68" t="s">
        <v>291</v>
      </c>
    </row>
    <row r="86" spans="1:15" x14ac:dyDescent="0.25">
      <c r="A86" s="4">
        <f>ROW(86:86)-1</f>
        <v>85</v>
      </c>
      <c r="B86" s="5">
        <v>0.442349537037037</v>
      </c>
      <c r="C86" s="3" t="s">
        <v>198</v>
      </c>
      <c r="D86" s="3" t="s">
        <v>196</v>
      </c>
      <c r="E86" s="3" t="s">
        <v>197</v>
      </c>
      <c r="F86" s="79" t="s">
        <v>245</v>
      </c>
      <c r="G86" s="3">
        <v>2018</v>
      </c>
      <c r="H86" s="5">
        <v>3.8101851851851852E-2</v>
      </c>
      <c r="I86" s="5">
        <v>0.21567129629629631</v>
      </c>
      <c r="J86" s="29">
        <v>0.1819212962962963</v>
      </c>
      <c r="K86" s="29">
        <f>SUM(H86:J86)</f>
        <v>0.4356944444444445</v>
      </c>
      <c r="L86" s="29">
        <f>B86-K86</f>
        <v>6.6550925925925042E-3</v>
      </c>
      <c r="N86" s="75">
        <v>34352</v>
      </c>
      <c r="O86" s="69"/>
    </row>
    <row r="87" spans="1:15" x14ac:dyDescent="0.25">
      <c r="A87" s="4">
        <f>ROW(87:87)-1</f>
        <v>86</v>
      </c>
      <c r="B87" s="13">
        <v>0.44248842592592591</v>
      </c>
      <c r="C87" s="4" t="s">
        <v>89</v>
      </c>
      <c r="D87" s="4" t="s">
        <v>77</v>
      </c>
      <c r="E87" s="4" t="s">
        <v>32</v>
      </c>
      <c r="F87" s="79" t="s">
        <v>251</v>
      </c>
      <c r="G87" s="4">
        <v>2011</v>
      </c>
      <c r="H87" s="5">
        <v>4.2118055555555554E-2</v>
      </c>
      <c r="I87" s="5">
        <v>0.23030092592592591</v>
      </c>
      <c r="J87" s="29">
        <v>0.16309027777777776</v>
      </c>
      <c r="K87" s="28">
        <f>SUM(H87:J87)</f>
        <v>0.43550925925925921</v>
      </c>
      <c r="L87" s="29">
        <f>B87-K87</f>
        <v>6.9791666666667029E-3</v>
      </c>
      <c r="N87" s="75">
        <v>27977</v>
      </c>
      <c r="O87" s="69"/>
    </row>
    <row r="88" spans="1:15" x14ac:dyDescent="0.25">
      <c r="A88" s="4">
        <f>ROW(88:88)-1</f>
        <v>87</v>
      </c>
      <c r="B88" s="5">
        <v>0.44289351851851855</v>
      </c>
      <c r="C88" s="3" t="s">
        <v>0</v>
      </c>
      <c r="D88" s="4" t="s">
        <v>71</v>
      </c>
      <c r="E88" s="3" t="s">
        <v>1</v>
      </c>
      <c r="F88" s="79" t="s">
        <v>244</v>
      </c>
      <c r="G88" s="3">
        <v>2000</v>
      </c>
      <c r="H88" s="5">
        <v>5.0266203703703709E-2</v>
      </c>
      <c r="I88" s="5">
        <v>0.22320601851851851</v>
      </c>
      <c r="J88" s="29">
        <v>0.16350694444444444</v>
      </c>
      <c r="K88" s="28">
        <f>SUM(H88:J88)</f>
        <v>0.4369791666666667</v>
      </c>
      <c r="L88" s="29">
        <f>B88-K88</f>
        <v>5.9143518518518512E-3</v>
      </c>
      <c r="N88" s="75"/>
      <c r="O88" s="69"/>
    </row>
    <row r="89" spans="1:15" x14ac:dyDescent="0.25">
      <c r="A89" s="4">
        <f>ROW(89:89)-1</f>
        <v>88</v>
      </c>
      <c r="B89" s="13">
        <v>0.4433449074074074</v>
      </c>
      <c r="C89" s="4" t="s">
        <v>53</v>
      </c>
      <c r="D89" s="4" t="s">
        <v>64</v>
      </c>
      <c r="E89" s="4" t="s">
        <v>9</v>
      </c>
      <c r="F89" s="79" t="s">
        <v>248</v>
      </c>
      <c r="G89" s="4">
        <v>2010</v>
      </c>
      <c r="H89" s="13">
        <v>5.2974537037037035E-2</v>
      </c>
      <c r="I89" s="13">
        <v>0.23594907407407406</v>
      </c>
      <c r="J89" s="28">
        <v>0.14377314814814815</v>
      </c>
      <c r="K89" s="28">
        <f>SUM(H89:J89)</f>
        <v>0.43269675925925921</v>
      </c>
      <c r="L89" s="28">
        <f>B89-K89</f>
        <v>1.0648148148148184E-2</v>
      </c>
      <c r="N89" s="75">
        <v>23327</v>
      </c>
      <c r="O89" s="68" t="s">
        <v>285</v>
      </c>
    </row>
    <row r="90" spans="1:15" x14ac:dyDescent="0.25">
      <c r="A90" s="4">
        <f>ROW(90:90)-1</f>
        <v>89</v>
      </c>
      <c r="B90" s="5">
        <v>0.44524305555555554</v>
      </c>
      <c r="C90" s="3" t="s">
        <v>155</v>
      </c>
      <c r="D90" s="3" t="s">
        <v>77</v>
      </c>
      <c r="E90" s="3" t="s">
        <v>32</v>
      </c>
      <c r="F90" s="79" t="s">
        <v>245</v>
      </c>
      <c r="G90" s="3">
        <v>2016</v>
      </c>
      <c r="H90" s="5">
        <v>5.8784722222222224E-2</v>
      </c>
      <c r="I90" s="5">
        <v>0.23606481481481481</v>
      </c>
      <c r="J90" s="29">
        <v>0.14431712962962964</v>
      </c>
      <c r="K90" s="29">
        <f>SUM(H90:J90)</f>
        <v>0.43916666666666671</v>
      </c>
      <c r="L90" s="29">
        <f>B90-K90</f>
        <v>6.0763888888888395E-3</v>
      </c>
      <c r="N90" s="75">
        <v>32547</v>
      </c>
      <c r="O90" s="73" t="s">
        <v>298</v>
      </c>
    </row>
    <row r="91" spans="1:15" x14ac:dyDescent="0.25">
      <c r="A91" s="4">
        <f>ROW(91:91)-1</f>
        <v>90</v>
      </c>
      <c r="B91" s="5">
        <v>0.44587962962962963</v>
      </c>
      <c r="C91" s="3" t="s">
        <v>101</v>
      </c>
      <c r="D91" s="4" t="s">
        <v>77</v>
      </c>
      <c r="E91" s="3" t="s">
        <v>32</v>
      </c>
      <c r="F91" s="79" t="s">
        <v>248</v>
      </c>
      <c r="G91" s="3">
        <v>2013</v>
      </c>
      <c r="H91" s="5">
        <v>6.0219907407407403E-2</v>
      </c>
      <c r="I91" s="5">
        <v>0.22006944444444443</v>
      </c>
      <c r="J91" s="29">
        <v>0.15469907407407407</v>
      </c>
      <c r="K91" s="29">
        <f>SUM(H91:J91)</f>
        <v>0.4349884259259259</v>
      </c>
      <c r="L91" s="29">
        <f>B91-K91</f>
        <v>1.0891203703703722E-2</v>
      </c>
      <c r="N91" s="75">
        <v>27191</v>
      </c>
      <c r="O91" s="69"/>
    </row>
    <row r="92" spans="1:15" x14ac:dyDescent="0.25">
      <c r="A92" s="4">
        <f>ROW(92:92)-1</f>
        <v>91</v>
      </c>
      <c r="B92" s="5">
        <v>0.44699074074074074</v>
      </c>
      <c r="C92" s="4" t="s">
        <v>157</v>
      </c>
      <c r="D92" s="3" t="s">
        <v>156</v>
      </c>
      <c r="E92" s="3" t="s">
        <v>20</v>
      </c>
      <c r="F92" s="79" t="s">
        <v>245</v>
      </c>
      <c r="G92" s="3">
        <v>2016</v>
      </c>
      <c r="H92" s="5">
        <v>4.2361111111111106E-2</v>
      </c>
      <c r="I92" s="5">
        <v>0.23179398148148148</v>
      </c>
      <c r="J92" s="29">
        <v>0.16697916666666668</v>
      </c>
      <c r="K92" s="28">
        <f>SUM(H92:J92)</f>
        <v>0.44113425925925925</v>
      </c>
      <c r="L92" s="28">
        <f>B92-K92</f>
        <v>5.8564814814814903E-3</v>
      </c>
      <c r="N92" s="75">
        <v>31974</v>
      </c>
      <c r="O92" s="69"/>
    </row>
    <row r="93" spans="1:15" x14ac:dyDescent="0.25">
      <c r="A93" s="4">
        <f>ROW(93:93)-1</f>
        <v>92</v>
      </c>
      <c r="B93" s="5">
        <v>0.44708333333333333</v>
      </c>
      <c r="C93" s="3" t="s">
        <v>14</v>
      </c>
      <c r="D93" s="4" t="s">
        <v>71</v>
      </c>
      <c r="E93" s="3" t="s">
        <v>1</v>
      </c>
      <c r="F93" s="79" t="s">
        <v>245</v>
      </c>
      <c r="G93" s="4">
        <v>2004</v>
      </c>
      <c r="H93" s="5">
        <v>4.3657407407407402E-2</v>
      </c>
      <c r="I93" s="5">
        <v>0.22570601851851854</v>
      </c>
      <c r="J93" s="29">
        <v>0.17196759259259262</v>
      </c>
      <c r="K93" s="28">
        <f>SUM(H93:J93)</f>
        <v>0.44133101851851853</v>
      </c>
      <c r="L93" s="29">
        <f>B93-K93</f>
        <v>5.7523148148148073E-3</v>
      </c>
      <c r="N93" s="75">
        <v>27513</v>
      </c>
      <c r="O93" s="69"/>
    </row>
    <row r="94" spans="1:15" x14ac:dyDescent="0.25">
      <c r="A94" s="3">
        <f>ROW(94:94)-1</f>
        <v>93</v>
      </c>
      <c r="B94" s="87">
        <v>0.44807870370370373</v>
      </c>
      <c r="C94" s="86" t="s">
        <v>90</v>
      </c>
      <c r="D94" s="86" t="s">
        <v>68</v>
      </c>
      <c r="E94" s="86" t="s">
        <v>84</v>
      </c>
      <c r="F94" s="79" t="s">
        <v>261</v>
      </c>
      <c r="G94" s="86">
        <v>2022</v>
      </c>
      <c r="H94" s="87">
        <v>4.7708333333333332E-2</v>
      </c>
      <c r="I94" s="87">
        <v>0.22699074074074074</v>
      </c>
      <c r="J94" s="88">
        <v>0.1660763888888889</v>
      </c>
      <c r="K94" s="88">
        <f>SUM(H94:J94)</f>
        <v>0.44077546296296299</v>
      </c>
      <c r="L94" s="88">
        <f>B94-K94</f>
        <v>7.3032407407407351E-3</v>
      </c>
      <c r="M94" s="85"/>
      <c r="N94" s="99"/>
      <c r="O94" s="91"/>
    </row>
    <row r="95" spans="1:15" x14ac:dyDescent="0.25">
      <c r="A95" s="4">
        <f>ROW(95:95)-1</f>
        <v>94</v>
      </c>
      <c r="B95" s="5">
        <v>0.44844907407407408</v>
      </c>
      <c r="C95" s="3" t="s">
        <v>38</v>
      </c>
      <c r="D95" s="3" t="s">
        <v>64</v>
      </c>
      <c r="E95" s="3" t="s">
        <v>9</v>
      </c>
      <c r="F95" s="79" t="s">
        <v>244</v>
      </c>
      <c r="G95" s="4">
        <v>2005</v>
      </c>
      <c r="H95" s="5">
        <v>4.5520833333333337E-2</v>
      </c>
      <c r="I95" s="5">
        <v>0.22809027777777779</v>
      </c>
      <c r="J95" s="29">
        <v>0.16974537037037038</v>
      </c>
      <c r="K95" s="28">
        <f>SUM(H95:J95)</f>
        <v>0.44335648148148155</v>
      </c>
      <c r="L95" s="29">
        <f>B95-K95</f>
        <v>5.0925925925925375E-3</v>
      </c>
      <c r="M95" s="9"/>
      <c r="N95" s="75">
        <v>26613</v>
      </c>
      <c r="O95" s="69"/>
    </row>
    <row r="96" spans="1:15" x14ac:dyDescent="0.25">
      <c r="A96" s="3">
        <f>ROW(96:96)-1</f>
        <v>95</v>
      </c>
      <c r="B96" s="5">
        <v>0.44892361111111106</v>
      </c>
      <c r="C96" s="3" t="s">
        <v>260</v>
      </c>
      <c r="D96" s="3" t="s">
        <v>191</v>
      </c>
      <c r="E96" s="3" t="s">
        <v>192</v>
      </c>
      <c r="F96" s="79" t="s">
        <v>244</v>
      </c>
      <c r="G96" s="3">
        <v>2023</v>
      </c>
      <c r="H96" s="5">
        <v>4.6180555555555558E-2</v>
      </c>
      <c r="I96" s="5">
        <v>0.21623842592592593</v>
      </c>
      <c r="J96" s="29">
        <v>0.17848379629629629</v>
      </c>
      <c r="K96" s="29">
        <f>SUM(H96:J96)</f>
        <v>0.44090277777777775</v>
      </c>
      <c r="L96" s="29">
        <f>B96-K96</f>
        <v>8.0208333333333104E-3</v>
      </c>
      <c r="N96" s="102">
        <v>32277</v>
      </c>
      <c r="O96" s="85" t="s">
        <v>368</v>
      </c>
    </row>
    <row r="97" spans="1:15" x14ac:dyDescent="0.25">
      <c r="A97" s="4">
        <f>ROW(97:97)-1</f>
        <v>96</v>
      </c>
      <c r="B97" s="5">
        <v>0.45043981481481482</v>
      </c>
      <c r="C97" s="3" t="s">
        <v>22</v>
      </c>
      <c r="D97" s="3" t="s">
        <v>66</v>
      </c>
      <c r="E97" s="3" t="s">
        <v>20</v>
      </c>
      <c r="F97" s="79" t="s">
        <v>244</v>
      </c>
      <c r="G97" s="4">
        <v>2006</v>
      </c>
      <c r="H97" s="5">
        <v>4.760416666666667E-2</v>
      </c>
      <c r="I97" s="5">
        <v>0.2290625</v>
      </c>
      <c r="J97" s="29">
        <v>0.16957175925925927</v>
      </c>
      <c r="K97" s="28">
        <f>SUM(H97:J97)</f>
        <v>0.44623842592592594</v>
      </c>
      <c r="L97" s="29">
        <f>B97-K97</f>
        <v>4.2013888888888795E-3</v>
      </c>
      <c r="N97" s="75">
        <v>26718</v>
      </c>
      <c r="O97" s="69"/>
    </row>
    <row r="98" spans="1:15" x14ac:dyDescent="0.25">
      <c r="A98" s="86">
        <f>ROW(98:98)-1</f>
        <v>97</v>
      </c>
      <c r="B98" s="5">
        <v>0.45103009259259258</v>
      </c>
      <c r="C98" s="86" t="s">
        <v>349</v>
      </c>
      <c r="D98" s="86" t="s">
        <v>241</v>
      </c>
      <c r="E98" s="86" t="s">
        <v>242</v>
      </c>
      <c r="F98" s="79" t="s">
        <v>244</v>
      </c>
      <c r="G98" s="3">
        <v>2022</v>
      </c>
      <c r="H98" s="5">
        <v>5.6458333333333333E-2</v>
      </c>
      <c r="I98" s="5">
        <v>0.21585648148148148</v>
      </c>
      <c r="J98" s="29">
        <v>0.17126157407407408</v>
      </c>
      <c r="K98" s="29">
        <f>SUM(H98:J98)</f>
        <v>0.44357638888888884</v>
      </c>
      <c r="L98" s="29">
        <f>B98-K98</f>
        <v>7.4537037037037401E-3</v>
      </c>
      <c r="N98" s="75">
        <v>33661</v>
      </c>
      <c r="O98" s="91"/>
    </row>
    <row r="99" spans="1:15" x14ac:dyDescent="0.25">
      <c r="A99" s="4">
        <f>ROW(99:99)-1</f>
        <v>98</v>
      </c>
      <c r="B99" s="5">
        <v>0.45281250000000001</v>
      </c>
      <c r="C99" s="3" t="s">
        <v>95</v>
      </c>
      <c r="D99" s="3" t="s">
        <v>67</v>
      </c>
      <c r="E99" s="3" t="s">
        <v>39</v>
      </c>
      <c r="F99" s="79" t="s">
        <v>254</v>
      </c>
      <c r="G99" s="4">
        <v>2012</v>
      </c>
      <c r="H99" s="5">
        <v>4.7974537037037045E-2</v>
      </c>
      <c r="I99" s="5">
        <v>0.25674768518518515</v>
      </c>
      <c r="J99" s="29">
        <v>0.14243055555555556</v>
      </c>
      <c r="K99" s="28">
        <f>SUM(H99:J99)</f>
        <v>0.44715277777777773</v>
      </c>
      <c r="L99" s="29">
        <f>B99-K99</f>
        <v>5.6597222222222743E-3</v>
      </c>
      <c r="N99" s="75">
        <v>26432</v>
      </c>
      <c r="O99" s="69" t="s">
        <v>293</v>
      </c>
    </row>
    <row r="100" spans="1:15" x14ac:dyDescent="0.25">
      <c r="A100" s="3">
        <f>ROW(100:100)-1</f>
        <v>99</v>
      </c>
      <c r="B100" s="5">
        <v>0.45333333333333337</v>
      </c>
      <c r="C100" s="3" t="s">
        <v>179</v>
      </c>
      <c r="D100" s="3" t="s">
        <v>222</v>
      </c>
      <c r="E100" s="3" t="s">
        <v>234</v>
      </c>
      <c r="F100" s="79" t="s">
        <v>244</v>
      </c>
      <c r="G100" s="3">
        <v>2020</v>
      </c>
      <c r="H100" s="5">
        <v>4.238425925925926E-2</v>
      </c>
      <c r="I100" s="5">
        <v>0.24390046296296292</v>
      </c>
      <c r="J100" s="29">
        <v>0.16180555555555565</v>
      </c>
      <c r="K100" s="29">
        <f>SUM(H100:J100)</f>
        <v>0.44809027777777782</v>
      </c>
      <c r="L100" s="29">
        <f>B100-K100</f>
        <v>5.2430555555555425E-3</v>
      </c>
      <c r="M100" t="s">
        <v>235</v>
      </c>
      <c r="N100" s="77">
        <v>32844</v>
      </c>
      <c r="O100" s="69"/>
    </row>
    <row r="101" spans="1:15" x14ac:dyDescent="0.25">
      <c r="A101" s="4">
        <f>ROW(101:101)-1</f>
        <v>100</v>
      </c>
      <c r="B101" s="5">
        <v>0.45436342592592593</v>
      </c>
      <c r="C101" s="3" t="s">
        <v>90</v>
      </c>
      <c r="D101" s="3" t="s">
        <v>85</v>
      </c>
      <c r="E101" s="3" t="s">
        <v>30</v>
      </c>
      <c r="F101" s="79" t="s">
        <v>254</v>
      </c>
      <c r="G101" s="3">
        <v>2015</v>
      </c>
      <c r="H101" s="5">
        <v>4.612268518518519E-2</v>
      </c>
      <c r="I101" s="5">
        <v>0.25744212962962965</v>
      </c>
      <c r="J101" s="29">
        <v>0.14400462962962965</v>
      </c>
      <c r="K101" s="29">
        <f>SUM(H101:J101)</f>
        <v>0.44756944444444446</v>
      </c>
      <c r="L101" s="29">
        <f>B101-K101</f>
        <v>6.7939814814814703E-3</v>
      </c>
      <c r="N101" s="75">
        <v>26633</v>
      </c>
      <c r="O101" s="68" t="s">
        <v>291</v>
      </c>
    </row>
    <row r="102" spans="1:15" x14ac:dyDescent="0.25">
      <c r="A102" s="4">
        <f>ROW(102:102)-1</f>
        <v>101</v>
      </c>
      <c r="B102" s="5">
        <v>0.45440972222222226</v>
      </c>
      <c r="C102" s="3" t="s">
        <v>188</v>
      </c>
      <c r="D102" s="3" t="s">
        <v>71</v>
      </c>
      <c r="E102" s="4" t="s">
        <v>1</v>
      </c>
      <c r="F102" s="79" t="s">
        <v>244</v>
      </c>
      <c r="G102" s="3">
        <v>2014</v>
      </c>
      <c r="H102" s="5">
        <v>5.092592592592593E-2</v>
      </c>
      <c r="I102" s="5">
        <v>0.22859953703703703</v>
      </c>
      <c r="J102" s="29">
        <v>0.16616898148148149</v>
      </c>
      <c r="K102" s="29">
        <f>SUM(H102:J102)</f>
        <v>0.4456944444444445</v>
      </c>
      <c r="L102" s="29">
        <f>B102-K102</f>
        <v>8.7152777777777524E-3</v>
      </c>
      <c r="N102" s="75" t="s">
        <v>321</v>
      </c>
      <c r="O102" s="69"/>
    </row>
    <row r="103" spans="1:15" x14ac:dyDescent="0.25">
      <c r="A103" s="10">
        <f>ROW(103:103)-1</f>
        <v>102</v>
      </c>
      <c r="B103" s="8">
        <v>0.45483796296296292</v>
      </c>
      <c r="C103" s="10" t="s">
        <v>161</v>
      </c>
      <c r="D103" s="10" t="s">
        <v>371</v>
      </c>
      <c r="E103" s="10" t="s">
        <v>372</v>
      </c>
      <c r="F103" s="80" t="s">
        <v>264</v>
      </c>
      <c r="G103" s="10">
        <v>2023</v>
      </c>
      <c r="H103" s="8">
        <v>4.9733796296296297E-2</v>
      </c>
      <c r="I103" s="8">
        <v>0.21864583333333332</v>
      </c>
      <c r="J103" s="27">
        <v>0.1779398148148148</v>
      </c>
      <c r="K103" s="27">
        <f>SUM(H103:J103)</f>
        <v>0.44631944444444444</v>
      </c>
      <c r="L103" s="27">
        <f>B103-K103</f>
        <v>8.5185185185184809E-3</v>
      </c>
      <c r="M103" s="9"/>
      <c r="N103" s="105">
        <v>23582</v>
      </c>
      <c r="O103" s="106" t="s">
        <v>338</v>
      </c>
    </row>
    <row r="104" spans="1:15" x14ac:dyDescent="0.25">
      <c r="A104" s="4">
        <f>ROW(104:104)-1</f>
        <v>103</v>
      </c>
      <c r="B104" s="8">
        <v>0.45545138888888892</v>
      </c>
      <c r="C104" s="10" t="s">
        <v>108</v>
      </c>
      <c r="D104" s="10" t="s">
        <v>68</v>
      </c>
      <c r="E104" s="10" t="s">
        <v>84</v>
      </c>
      <c r="F104" s="80" t="s">
        <v>256</v>
      </c>
      <c r="G104" s="10">
        <v>2013</v>
      </c>
      <c r="H104" s="8">
        <v>4.87037037037037E-2</v>
      </c>
      <c r="I104" s="94">
        <v>0.23284722222222221</v>
      </c>
      <c r="J104" s="27">
        <v>0.16704861111111111</v>
      </c>
      <c r="K104" s="27">
        <f>SUM(H104:J104)</f>
        <v>0.44859953703703703</v>
      </c>
      <c r="L104" s="27">
        <f>B104-K104</f>
        <v>6.8518518518518867E-3</v>
      </c>
      <c r="N104" s="75"/>
      <c r="O104" s="69"/>
    </row>
    <row r="105" spans="1:15" x14ac:dyDescent="0.25">
      <c r="A105" s="4">
        <f>ROW(105:105)-1</f>
        <v>104</v>
      </c>
      <c r="B105" s="5">
        <v>0.45581018518518518</v>
      </c>
      <c r="C105" s="4" t="s">
        <v>53</v>
      </c>
      <c r="D105" s="4" t="s">
        <v>66</v>
      </c>
      <c r="E105" s="4" t="s">
        <v>20</v>
      </c>
      <c r="F105" s="79" t="s">
        <v>248</v>
      </c>
      <c r="G105" s="4">
        <v>2012</v>
      </c>
      <c r="H105" s="5">
        <v>4.9895833333333334E-2</v>
      </c>
      <c r="I105" s="5">
        <v>0.24475694444444443</v>
      </c>
      <c r="J105" s="29">
        <v>0.14802083333333335</v>
      </c>
      <c r="K105" s="28">
        <f>SUM(H105:J105)</f>
        <v>0.44267361111111114</v>
      </c>
      <c r="L105" s="29">
        <f>B105-K105</f>
        <v>1.3136574074074037E-2</v>
      </c>
      <c r="N105" s="75">
        <v>23327</v>
      </c>
      <c r="O105" s="68" t="s">
        <v>285</v>
      </c>
    </row>
    <row r="106" spans="1:15" x14ac:dyDescent="0.25">
      <c r="A106" s="4">
        <f>ROW(106:106)-1</f>
        <v>105</v>
      </c>
      <c r="B106" s="5">
        <v>0.45601851851851855</v>
      </c>
      <c r="C106" s="4" t="s">
        <v>111</v>
      </c>
      <c r="D106" s="4" t="s">
        <v>71</v>
      </c>
      <c r="E106" s="4" t="s">
        <v>1</v>
      </c>
      <c r="F106" s="79" t="s">
        <v>248</v>
      </c>
      <c r="G106" s="3">
        <v>2014</v>
      </c>
      <c r="H106" s="5">
        <v>4.8356481481481479E-2</v>
      </c>
      <c r="I106" s="5">
        <v>0.24771990740740743</v>
      </c>
      <c r="J106" s="29">
        <v>0.15131944444444445</v>
      </c>
      <c r="K106" s="29">
        <f>SUM(H106:J106)</f>
        <v>0.44739583333333338</v>
      </c>
      <c r="L106" s="29">
        <f>B106-K106</f>
        <v>8.6226851851851638E-3</v>
      </c>
      <c r="N106" s="75">
        <v>23817</v>
      </c>
      <c r="O106" s="70" t="s">
        <v>299</v>
      </c>
    </row>
    <row r="107" spans="1:15" x14ac:dyDescent="0.25">
      <c r="A107" s="4">
        <f>ROW(107:107)-1</f>
        <v>106</v>
      </c>
      <c r="B107" s="5">
        <v>0.45689814814814816</v>
      </c>
      <c r="C107" s="3" t="s">
        <v>2</v>
      </c>
      <c r="D107" s="4" t="s">
        <v>71</v>
      </c>
      <c r="E107" s="3" t="s">
        <v>1</v>
      </c>
      <c r="F107" s="79" t="s">
        <v>251</v>
      </c>
      <c r="G107" s="4">
        <v>2004</v>
      </c>
      <c r="H107" s="5">
        <v>4.8715277777777781E-2</v>
      </c>
      <c r="I107" s="5">
        <v>0.21934027777777776</v>
      </c>
      <c r="J107" s="29">
        <v>0.18347222222222223</v>
      </c>
      <c r="K107" s="28">
        <f>SUM(H107:J107)</f>
        <v>0.45152777777777775</v>
      </c>
      <c r="L107" s="29">
        <f>B107-K107</f>
        <v>5.3703703703704142E-3</v>
      </c>
      <c r="N107" s="75">
        <v>25283</v>
      </c>
      <c r="O107" s="69"/>
    </row>
    <row r="108" spans="1:15" x14ac:dyDescent="0.25">
      <c r="A108" s="86">
        <f>ROW(108:108)-1</f>
        <v>107</v>
      </c>
      <c r="B108" s="5">
        <v>0.45724537037037033</v>
      </c>
      <c r="C108" s="86" t="s">
        <v>218</v>
      </c>
      <c r="D108" s="86" t="s">
        <v>169</v>
      </c>
      <c r="E108" s="86" t="s">
        <v>170</v>
      </c>
      <c r="F108" s="79" t="s">
        <v>244</v>
      </c>
      <c r="G108" s="3">
        <v>2023</v>
      </c>
      <c r="H108" s="5">
        <v>4.3124999999999997E-2</v>
      </c>
      <c r="I108" s="5">
        <v>0.23004629629629628</v>
      </c>
      <c r="J108" s="29">
        <v>0.18027777777777779</v>
      </c>
      <c r="K108" s="29">
        <f>SUM(H108:J108)</f>
        <v>0.45344907407407409</v>
      </c>
      <c r="L108" s="29">
        <f>B108-K108</f>
        <v>3.7962962962962421E-3</v>
      </c>
      <c r="N108" s="102">
        <v>33129</v>
      </c>
      <c r="O108" s="91" t="s">
        <v>366</v>
      </c>
    </row>
    <row r="109" spans="1:15" x14ac:dyDescent="0.25">
      <c r="A109" s="3">
        <f>ROW(109:109)-1</f>
        <v>108</v>
      </c>
      <c r="B109" s="5">
        <v>0.45755787037037038</v>
      </c>
      <c r="C109" s="3" t="s">
        <v>155</v>
      </c>
      <c r="D109" s="3" t="s">
        <v>219</v>
      </c>
      <c r="E109" s="3" t="s">
        <v>220</v>
      </c>
      <c r="F109" s="79" t="s">
        <v>244</v>
      </c>
      <c r="G109" s="3">
        <v>2019</v>
      </c>
      <c r="H109" s="5">
        <v>6.0787037037037035E-2</v>
      </c>
      <c r="I109" s="5">
        <v>0.23392361111111112</v>
      </c>
      <c r="J109" s="29">
        <v>0.15922453703703704</v>
      </c>
      <c r="K109" s="29">
        <f>SUM(H109:J109)</f>
        <v>0.45393518518518522</v>
      </c>
      <c r="L109" s="29">
        <f>B109-K109</f>
        <v>3.6226851851851594E-3</v>
      </c>
      <c r="N109" s="75">
        <v>32547</v>
      </c>
      <c r="O109" s="73" t="s">
        <v>298</v>
      </c>
    </row>
    <row r="110" spans="1:15" x14ac:dyDescent="0.25">
      <c r="A110" s="4">
        <f>ROW(110:110)-1</f>
        <v>109</v>
      </c>
      <c r="B110" s="13">
        <v>0.45770833333333333</v>
      </c>
      <c r="C110" s="4" t="s">
        <v>3</v>
      </c>
      <c r="D110" s="4" t="s">
        <v>71</v>
      </c>
      <c r="E110" s="4" t="s">
        <v>1</v>
      </c>
      <c r="F110" s="79" t="s">
        <v>254</v>
      </c>
      <c r="G110" s="4">
        <v>2004</v>
      </c>
      <c r="H110" s="13">
        <v>4.9074074074074076E-2</v>
      </c>
      <c r="I110" s="13">
        <v>0.24665509259259258</v>
      </c>
      <c r="J110" s="28">
        <v>0.15657407407407406</v>
      </c>
      <c r="K110" s="28">
        <f>SUM(H110:J110)</f>
        <v>0.45230324074074069</v>
      </c>
      <c r="L110" s="28">
        <f>B110-K110</f>
        <v>5.4050925925926419E-3</v>
      </c>
      <c r="N110" s="77">
        <v>22021</v>
      </c>
      <c r="O110" s="69"/>
    </row>
    <row r="111" spans="1:15" x14ac:dyDescent="0.25">
      <c r="A111" s="3">
        <f>ROW(111:111)-1</f>
        <v>110</v>
      </c>
      <c r="B111" s="5">
        <v>0.45832175925925928</v>
      </c>
      <c r="C111" s="3" t="s">
        <v>178</v>
      </c>
      <c r="D111" s="3" t="s">
        <v>382</v>
      </c>
      <c r="E111" s="3" t="s">
        <v>383</v>
      </c>
      <c r="F111" s="79" t="s">
        <v>244</v>
      </c>
      <c r="G111" s="3">
        <v>2024</v>
      </c>
      <c r="H111" s="5">
        <v>4.4722222222222219E-2</v>
      </c>
      <c r="I111" s="5">
        <v>0.22097222222222221</v>
      </c>
      <c r="J111" s="29">
        <v>0.18766203703703704</v>
      </c>
      <c r="K111" s="29">
        <f>SUM(H111:J111)</f>
        <v>0.4533564814814815</v>
      </c>
      <c r="L111" s="29">
        <f>B111-K111</f>
        <v>4.9652777777777768E-3</v>
      </c>
      <c r="N111" s="102">
        <v>34222</v>
      </c>
      <c r="O111" s="85" t="s">
        <v>310</v>
      </c>
    </row>
    <row r="112" spans="1:15" x14ac:dyDescent="0.25">
      <c r="A112" s="10">
        <f>ROW(112:112)-1</f>
        <v>111</v>
      </c>
      <c r="B112" s="8">
        <v>0.46285879629629628</v>
      </c>
      <c r="C112" s="10" t="s">
        <v>274</v>
      </c>
      <c r="D112" s="10" t="s">
        <v>278</v>
      </c>
      <c r="E112" s="10" t="s">
        <v>275</v>
      </c>
      <c r="F112" s="80" t="s">
        <v>276</v>
      </c>
      <c r="G112" s="10">
        <v>2021</v>
      </c>
      <c r="H112" s="8">
        <v>4.8437500000000001E-2</v>
      </c>
      <c r="I112" s="8">
        <v>0.2477314814814815</v>
      </c>
      <c r="J112" s="95">
        <v>0.15971064814814814</v>
      </c>
      <c r="K112" s="27">
        <f>SUM(H112:J112)</f>
        <v>0.45587962962962969</v>
      </c>
      <c r="L112" s="27">
        <f>B112-K112</f>
        <v>6.9791666666665919E-3</v>
      </c>
      <c r="M112" s="9"/>
      <c r="N112" s="76">
        <v>31450</v>
      </c>
      <c r="O112" s="71"/>
    </row>
    <row r="113" spans="1:15" s="85" customFormat="1" x14ac:dyDescent="0.25">
      <c r="A113" s="4">
        <f>ROW(113:113)-1</f>
        <v>112</v>
      </c>
      <c r="B113" s="13">
        <v>0.46307870370370369</v>
      </c>
      <c r="C113" s="4" t="s">
        <v>97</v>
      </c>
      <c r="D113" s="4" t="s">
        <v>66</v>
      </c>
      <c r="E113" s="4" t="s">
        <v>20</v>
      </c>
      <c r="F113" s="79" t="s">
        <v>251</v>
      </c>
      <c r="G113" s="4">
        <v>2012</v>
      </c>
      <c r="H113" s="13">
        <v>4.5844907407407404E-2</v>
      </c>
      <c r="I113" s="13">
        <v>0.24260416666666665</v>
      </c>
      <c r="J113" s="28">
        <v>0.16495370370370369</v>
      </c>
      <c r="K113" s="28">
        <f>SUM(H113:J113)</f>
        <v>0.45340277777777771</v>
      </c>
      <c r="L113" s="28">
        <f>B113-K113</f>
        <v>9.6759259259259767E-3</v>
      </c>
      <c r="M113"/>
      <c r="N113" s="75">
        <v>28319</v>
      </c>
      <c r="O113" s="68" t="s">
        <v>311</v>
      </c>
    </row>
    <row r="114" spans="1:15" s="85" customFormat="1" x14ac:dyDescent="0.25">
      <c r="A114" s="3">
        <f>ROW(114:114)-1</f>
        <v>113</v>
      </c>
      <c r="B114" s="5">
        <v>0.46439814814814812</v>
      </c>
      <c r="C114" s="3" t="s">
        <v>250</v>
      </c>
      <c r="D114" s="3" t="s">
        <v>191</v>
      </c>
      <c r="E114" s="3" t="s">
        <v>192</v>
      </c>
      <c r="F114" s="79" t="s">
        <v>244</v>
      </c>
      <c r="G114" s="3">
        <v>2022</v>
      </c>
      <c r="H114" s="5">
        <v>4.5000000000000005E-2</v>
      </c>
      <c r="I114" s="5">
        <v>0.21046296296296296</v>
      </c>
      <c r="J114" s="29">
        <v>0.19733796296296294</v>
      </c>
      <c r="K114" s="29">
        <f>SUM(H114:J114)</f>
        <v>0.45280092592592591</v>
      </c>
      <c r="L114" s="29">
        <f>B114-K114</f>
        <v>1.1597222222222203E-2</v>
      </c>
      <c r="M114"/>
      <c r="N114" s="99"/>
      <c r="O114" s="91"/>
    </row>
    <row r="115" spans="1:15" x14ac:dyDescent="0.25">
      <c r="A115" s="4">
        <f>ROW(115:115)-1</f>
        <v>114</v>
      </c>
      <c r="B115" s="5">
        <v>0.46497685185185184</v>
      </c>
      <c r="C115" s="3" t="s">
        <v>43</v>
      </c>
      <c r="D115" s="3" t="s">
        <v>77</v>
      </c>
      <c r="E115" s="3" t="s">
        <v>32</v>
      </c>
      <c r="F115" s="79" t="s">
        <v>244</v>
      </c>
      <c r="G115" s="4">
        <v>2007</v>
      </c>
      <c r="H115" s="5">
        <v>3.9722222222222221E-2</v>
      </c>
      <c r="I115" s="5">
        <v>0.22267361111111109</v>
      </c>
      <c r="J115" s="29">
        <v>0.19704861111111113</v>
      </c>
      <c r="K115" s="29">
        <f>SUM(H115:J115)</f>
        <v>0.45944444444444443</v>
      </c>
      <c r="L115" s="29">
        <f>B115-K115</f>
        <v>5.5324074074074026E-3</v>
      </c>
      <c r="N115" s="75">
        <v>27164</v>
      </c>
      <c r="O115" s="69"/>
    </row>
    <row r="116" spans="1:15" x14ac:dyDescent="0.25">
      <c r="A116" s="4">
        <f>ROW(116:116)-1</f>
        <v>115</v>
      </c>
      <c r="B116" s="5">
        <v>0.4661689814814815</v>
      </c>
      <c r="C116" s="3" t="s">
        <v>184</v>
      </c>
      <c r="D116" s="3" t="s">
        <v>186</v>
      </c>
      <c r="E116" s="3" t="s">
        <v>185</v>
      </c>
      <c r="F116" s="79" t="s">
        <v>245</v>
      </c>
      <c r="G116" s="3">
        <v>2017</v>
      </c>
      <c r="H116" s="5">
        <v>5.5648148148148148E-2</v>
      </c>
      <c r="I116" s="5">
        <v>0.23427083333333334</v>
      </c>
      <c r="J116" s="29">
        <v>0.16931712962962964</v>
      </c>
      <c r="K116" s="29">
        <f>SUM(H116:J116)</f>
        <v>0.45923611111111112</v>
      </c>
      <c r="L116" s="29">
        <f>B116-K116</f>
        <v>6.9328703703703809E-3</v>
      </c>
      <c r="N116" s="75">
        <v>32635</v>
      </c>
      <c r="O116" s="69"/>
    </row>
    <row r="117" spans="1:15" x14ac:dyDescent="0.25">
      <c r="A117" s="4">
        <f>ROW(117:117)-1</f>
        <v>116</v>
      </c>
      <c r="B117" s="5">
        <v>0.4664814814814815</v>
      </c>
      <c r="C117" s="3" t="s">
        <v>104</v>
      </c>
      <c r="D117" s="4" t="s">
        <v>66</v>
      </c>
      <c r="E117" s="3" t="s">
        <v>20</v>
      </c>
      <c r="F117" s="79" t="s">
        <v>244</v>
      </c>
      <c r="G117" s="3">
        <v>2013</v>
      </c>
      <c r="H117" s="5">
        <v>5.6875000000000002E-2</v>
      </c>
      <c r="I117" s="5">
        <v>0.2429513888888889</v>
      </c>
      <c r="J117" s="29">
        <v>0.16025462962962964</v>
      </c>
      <c r="K117" s="29">
        <f>SUM(H117:J117)</f>
        <v>0.46008101851851857</v>
      </c>
      <c r="L117" s="29">
        <f>B117-K117</f>
        <v>6.4004629629629273E-3</v>
      </c>
      <c r="M117" s="9"/>
      <c r="N117" s="75">
        <v>29353</v>
      </c>
      <c r="O117" s="69"/>
    </row>
    <row r="118" spans="1:15" x14ac:dyDescent="0.25">
      <c r="A118" s="4">
        <f>ROW(118:118)-1</f>
        <v>117</v>
      </c>
      <c r="B118" s="5">
        <v>0.46763888888888888</v>
      </c>
      <c r="C118" s="3" t="s">
        <v>3</v>
      </c>
      <c r="D118" s="4" t="s">
        <v>73</v>
      </c>
      <c r="E118" s="3" t="s">
        <v>23</v>
      </c>
      <c r="F118" s="79" t="s">
        <v>248</v>
      </c>
      <c r="G118" s="4">
        <v>2007</v>
      </c>
      <c r="H118" s="5">
        <v>5.1574074074074078E-2</v>
      </c>
      <c r="I118" s="5">
        <v>0.24603009259259259</v>
      </c>
      <c r="J118" s="29">
        <v>0.16641203703703702</v>
      </c>
      <c r="K118" s="29">
        <f>SUM(H118:J118)</f>
        <v>0.46401620370370367</v>
      </c>
      <c r="L118" s="29">
        <f>B118-K118</f>
        <v>3.6226851851852149E-3</v>
      </c>
      <c r="N118" s="77">
        <v>22021</v>
      </c>
      <c r="O118" s="69"/>
    </row>
    <row r="119" spans="1:15" x14ac:dyDescent="0.25">
      <c r="A119" s="3">
        <f>ROW(119:119)-1</f>
        <v>118</v>
      </c>
      <c r="B119" s="5">
        <v>0.46774305555555556</v>
      </c>
      <c r="C119" s="86" t="s">
        <v>357</v>
      </c>
      <c r="D119" s="86" t="s">
        <v>340</v>
      </c>
      <c r="E119" s="3" t="s">
        <v>341</v>
      </c>
      <c r="F119" s="81" t="s">
        <v>248</v>
      </c>
      <c r="G119" s="3">
        <v>2023</v>
      </c>
      <c r="H119" s="5">
        <v>5.1875000000000004E-2</v>
      </c>
      <c r="I119" s="5">
        <v>0.23631944444444444</v>
      </c>
      <c r="J119" s="29">
        <v>0.16859953703703703</v>
      </c>
      <c r="K119" s="29">
        <f>SUM(H119:J119)</f>
        <v>0.45679398148148143</v>
      </c>
      <c r="L119" s="29">
        <f>B119-K119</f>
        <v>1.0949074074074139E-2</v>
      </c>
      <c r="N119" s="99"/>
      <c r="O119" s="72"/>
    </row>
    <row r="120" spans="1:15" x14ac:dyDescent="0.25">
      <c r="A120" s="4">
        <f>ROW(120:120)-1</f>
        <v>119</v>
      </c>
      <c r="B120" s="5">
        <v>0.46842592592592597</v>
      </c>
      <c r="C120" s="3" t="s">
        <v>52</v>
      </c>
      <c r="D120" s="3" t="s">
        <v>77</v>
      </c>
      <c r="E120" s="3" t="s">
        <v>32</v>
      </c>
      <c r="F120" s="79" t="s">
        <v>248</v>
      </c>
      <c r="G120" s="4">
        <v>2009</v>
      </c>
      <c r="H120" s="5">
        <v>4.8437500000000001E-2</v>
      </c>
      <c r="I120" s="5">
        <v>0.24255787037037035</v>
      </c>
      <c r="J120" s="29">
        <v>0.16585648148148149</v>
      </c>
      <c r="K120" s="29">
        <f>SUM(H120:J120)</f>
        <v>0.45685185185185184</v>
      </c>
      <c r="L120" s="29">
        <f>B120-K120</f>
        <v>1.1574074074074125E-2</v>
      </c>
      <c r="N120" s="75">
        <v>23363</v>
      </c>
      <c r="O120" s="69"/>
    </row>
    <row r="121" spans="1:15" x14ac:dyDescent="0.25">
      <c r="A121" s="3">
        <f>ROW(121:121)-1</f>
        <v>120</v>
      </c>
      <c r="B121" s="5">
        <v>0.46935185185185185</v>
      </c>
      <c r="C121" s="3" t="s">
        <v>267</v>
      </c>
      <c r="D121" s="3" t="s">
        <v>85</v>
      </c>
      <c r="E121" s="3" t="s">
        <v>30</v>
      </c>
      <c r="F121" s="79" t="s">
        <v>254</v>
      </c>
      <c r="G121" s="3">
        <v>2024</v>
      </c>
      <c r="H121" s="5">
        <v>4.3518518518518519E-2</v>
      </c>
      <c r="I121" s="5">
        <v>0.26901620370370372</v>
      </c>
      <c r="J121" s="29">
        <v>0.14811342592592591</v>
      </c>
      <c r="K121" s="29">
        <f>SUM(H121:J121)</f>
        <v>0.46064814814814814</v>
      </c>
      <c r="L121" s="29">
        <f>B121-K121</f>
        <v>8.7037037037037135E-3</v>
      </c>
      <c r="N121" s="75">
        <v>29894</v>
      </c>
      <c r="O121" s="89" t="s">
        <v>333</v>
      </c>
    </row>
    <row r="122" spans="1:15" x14ac:dyDescent="0.25">
      <c r="A122" s="4">
        <f>ROW(122:122)-1</f>
        <v>121</v>
      </c>
      <c r="B122" s="5">
        <v>0.47010416666666671</v>
      </c>
      <c r="C122" s="3" t="s">
        <v>2</v>
      </c>
      <c r="D122" s="3" t="s">
        <v>76</v>
      </c>
      <c r="E122" s="3" t="s">
        <v>9</v>
      </c>
      <c r="F122" s="79" t="s">
        <v>244</v>
      </c>
      <c r="G122" s="4">
        <v>2001</v>
      </c>
      <c r="H122" s="5">
        <v>5.2233796296296299E-2</v>
      </c>
      <c r="I122" s="5">
        <v>0.23131944444444444</v>
      </c>
      <c r="J122" s="29">
        <v>0.18000000000000002</v>
      </c>
      <c r="K122" s="29">
        <f>SUM(H122:J122)</f>
        <v>0.46355324074074078</v>
      </c>
      <c r="L122" s="29">
        <f>B122-K122</f>
        <v>6.5509259259259323E-3</v>
      </c>
      <c r="N122" s="75">
        <v>25283</v>
      </c>
      <c r="O122" s="69"/>
    </row>
    <row r="123" spans="1:15" x14ac:dyDescent="0.25">
      <c r="A123" s="86">
        <f>ROW(123:123)-1</f>
        <v>122</v>
      </c>
      <c r="B123" s="87">
        <v>0.47090277777777778</v>
      </c>
      <c r="C123" s="86" t="s">
        <v>173</v>
      </c>
      <c r="D123" s="86" t="s">
        <v>241</v>
      </c>
      <c r="E123" s="86" t="s">
        <v>242</v>
      </c>
      <c r="F123" s="79" t="s">
        <v>254</v>
      </c>
      <c r="G123" s="86">
        <v>2025</v>
      </c>
      <c r="H123" s="87">
        <v>6.5752314814814819E-2</v>
      </c>
      <c r="I123" s="87">
        <v>0.23636574074074074</v>
      </c>
      <c r="J123" s="88">
        <v>0.15806712962962963</v>
      </c>
      <c r="K123" s="88">
        <f>SUM(H123:J123)</f>
        <v>0.46018518518518514</v>
      </c>
      <c r="L123" s="88">
        <f>B123-K123</f>
        <v>1.071759259259264E-2</v>
      </c>
      <c r="M123" s="87"/>
      <c r="N123" s="75"/>
      <c r="O123" s="91"/>
    </row>
    <row r="124" spans="1:15" x14ac:dyDescent="0.25">
      <c r="A124" s="4">
        <f>ROW(124:124)-1</f>
        <v>123</v>
      </c>
      <c r="B124" s="5">
        <v>0.471712962962963</v>
      </c>
      <c r="C124" s="3" t="s">
        <v>42</v>
      </c>
      <c r="D124" s="3" t="s">
        <v>66</v>
      </c>
      <c r="E124" s="3" t="s">
        <v>20</v>
      </c>
      <c r="F124" s="79" t="s">
        <v>245</v>
      </c>
      <c r="G124" s="4">
        <v>2006</v>
      </c>
      <c r="H124" s="5">
        <v>4.7835648148148148E-2</v>
      </c>
      <c r="I124" s="5">
        <v>0.23211805555555554</v>
      </c>
      <c r="J124" s="29">
        <v>0.1870023148148148</v>
      </c>
      <c r="K124" s="29">
        <f>SUM(H124:J124)</f>
        <v>0.46695601851851853</v>
      </c>
      <c r="L124" s="29">
        <f>B124-K124</f>
        <v>4.7569444444444664E-3</v>
      </c>
      <c r="N124" s="75">
        <v>28748</v>
      </c>
      <c r="O124" s="69"/>
    </row>
    <row r="125" spans="1:15" x14ac:dyDescent="0.25">
      <c r="A125" s="4">
        <f>ROW(125:125)-1</f>
        <v>124</v>
      </c>
      <c r="B125" s="5">
        <v>0.47542824074074069</v>
      </c>
      <c r="C125" s="3" t="s">
        <v>2</v>
      </c>
      <c r="D125" s="4" t="s">
        <v>71</v>
      </c>
      <c r="E125" s="3" t="s">
        <v>1</v>
      </c>
      <c r="F125" s="79" t="s">
        <v>244</v>
      </c>
      <c r="G125" s="4">
        <v>2000</v>
      </c>
      <c r="H125" s="5">
        <v>4.9675925925925929E-2</v>
      </c>
      <c r="I125" s="5">
        <v>0.22841435185185185</v>
      </c>
      <c r="J125" s="29">
        <v>0.19162037037037036</v>
      </c>
      <c r="K125" s="29">
        <f>SUM(H125:J125)</f>
        <v>0.46971064814814811</v>
      </c>
      <c r="L125" s="29">
        <f>B125-K125</f>
        <v>5.7175925925925797E-3</v>
      </c>
      <c r="N125" s="75">
        <v>25283</v>
      </c>
      <c r="O125" s="69"/>
    </row>
    <row r="126" spans="1:15" x14ac:dyDescent="0.25">
      <c r="A126" s="4">
        <f>ROW(126:126)-1</f>
        <v>125</v>
      </c>
      <c r="B126" s="5">
        <v>0.47543981481481484</v>
      </c>
      <c r="C126" s="3" t="s">
        <v>102</v>
      </c>
      <c r="D126" s="4" t="s">
        <v>77</v>
      </c>
      <c r="E126" s="3" t="s">
        <v>32</v>
      </c>
      <c r="F126" s="79" t="s">
        <v>244</v>
      </c>
      <c r="G126" s="3">
        <v>2013</v>
      </c>
      <c r="H126" s="5">
        <v>4.612268518518519E-2</v>
      </c>
      <c r="I126" s="5">
        <v>0.24173611111111112</v>
      </c>
      <c r="J126" s="29">
        <v>0.17700231481481479</v>
      </c>
      <c r="K126" s="29">
        <f>SUM(H126:J126)</f>
        <v>0.46486111111111106</v>
      </c>
      <c r="L126" s="29">
        <f>B126-K126</f>
        <v>1.0578703703703785E-2</v>
      </c>
      <c r="N126" s="75">
        <v>29594</v>
      </c>
      <c r="O126" s="69"/>
    </row>
    <row r="127" spans="1:15" x14ac:dyDescent="0.25">
      <c r="A127" s="86">
        <f>ROW(127:127)-1</f>
        <v>126</v>
      </c>
      <c r="B127" s="87">
        <v>0.47745370370370371</v>
      </c>
      <c r="C127" s="86" t="s">
        <v>339</v>
      </c>
      <c r="D127" s="86" t="s">
        <v>340</v>
      </c>
      <c r="E127" s="86" t="s">
        <v>341</v>
      </c>
      <c r="F127" s="79" t="s">
        <v>256</v>
      </c>
      <c r="G127" s="86">
        <v>2022</v>
      </c>
      <c r="H127" s="87">
        <v>5.4131944444444441E-2</v>
      </c>
      <c r="I127" s="87">
        <v>0.24937500000000001</v>
      </c>
      <c r="J127" s="88">
        <v>0.16226851851851851</v>
      </c>
      <c r="K127" s="88">
        <f>SUM(H127:J127)</f>
        <v>0.46577546296296302</v>
      </c>
      <c r="L127" s="88">
        <f>B127-K127</f>
        <v>1.1678240740740697E-2</v>
      </c>
      <c r="M127" s="87"/>
      <c r="N127" s="75"/>
      <c r="O127" s="97" t="s">
        <v>343</v>
      </c>
    </row>
    <row r="128" spans="1:15" x14ac:dyDescent="0.25">
      <c r="A128" s="4">
        <f>ROW(128:128)-1</f>
        <v>127</v>
      </c>
      <c r="B128" s="5">
        <v>0.4775578703703704</v>
      </c>
      <c r="C128" s="3" t="s">
        <v>37</v>
      </c>
      <c r="D128" s="3" t="s">
        <v>64</v>
      </c>
      <c r="E128" s="3" t="s">
        <v>9</v>
      </c>
      <c r="F128" s="79" t="s">
        <v>244</v>
      </c>
      <c r="G128" s="4">
        <v>2005</v>
      </c>
      <c r="H128" s="5">
        <v>4.6840277777777779E-2</v>
      </c>
      <c r="I128" s="5">
        <v>0.24237268518518518</v>
      </c>
      <c r="J128" s="29">
        <v>0.17983796296296295</v>
      </c>
      <c r="K128" s="29">
        <f>SUM(H128:J128)</f>
        <v>0.4690509259259259</v>
      </c>
      <c r="L128" s="29">
        <f>B128-K128</f>
        <v>8.5069444444444975E-3</v>
      </c>
      <c r="N128" s="75">
        <v>27603</v>
      </c>
      <c r="O128" s="69"/>
    </row>
    <row r="129" spans="1:15" x14ac:dyDescent="0.25">
      <c r="A129" s="4">
        <f>ROW(129:129)-1</f>
        <v>128</v>
      </c>
      <c r="B129" s="5">
        <v>0.47868055555555555</v>
      </c>
      <c r="C129" s="3" t="s">
        <v>173</v>
      </c>
      <c r="D129" s="3" t="s">
        <v>176</v>
      </c>
      <c r="E129" s="3" t="s">
        <v>175</v>
      </c>
      <c r="F129" s="79" t="s">
        <v>244</v>
      </c>
      <c r="G129" s="3">
        <v>2017</v>
      </c>
      <c r="H129" s="5">
        <v>5.4444444444444441E-2</v>
      </c>
      <c r="I129" s="5">
        <v>0.24387731481481481</v>
      </c>
      <c r="J129" s="29">
        <v>0.17113425925925926</v>
      </c>
      <c r="K129" s="29">
        <f>SUM(H129:J129)</f>
        <v>0.46945601851851848</v>
      </c>
      <c r="L129" s="29">
        <f>B129-K129</f>
        <v>9.2245370370370727E-3</v>
      </c>
      <c r="N129" s="75">
        <v>31064</v>
      </c>
      <c r="O129" s="69"/>
    </row>
    <row r="130" spans="1:15" x14ac:dyDescent="0.25">
      <c r="A130" s="4">
        <f>ROW(130:130)-1</f>
        <v>129</v>
      </c>
      <c r="B130" s="5">
        <v>0.47870370370370369</v>
      </c>
      <c r="C130" s="3" t="s">
        <v>193</v>
      </c>
      <c r="D130" s="3" t="s">
        <v>127</v>
      </c>
      <c r="E130" s="3" t="s">
        <v>128</v>
      </c>
      <c r="F130" s="79" t="s">
        <v>244</v>
      </c>
      <c r="G130" s="3">
        <v>2018</v>
      </c>
      <c r="H130" s="5">
        <v>5.6701388888888891E-2</v>
      </c>
      <c r="I130" s="5">
        <v>0.23501157407407405</v>
      </c>
      <c r="J130" s="29">
        <v>0.17805555555555555</v>
      </c>
      <c r="K130" s="29">
        <f>SUM(H130:J130)</f>
        <v>0.46976851851851853</v>
      </c>
      <c r="L130" s="29">
        <f>B130-K130</f>
        <v>8.9351851851851571E-3</v>
      </c>
      <c r="N130" s="75">
        <v>32489</v>
      </c>
      <c r="O130" s="68" t="s">
        <v>295</v>
      </c>
    </row>
    <row r="131" spans="1:15" x14ac:dyDescent="0.25">
      <c r="A131" s="4">
        <f>ROW(131:131)-1</f>
        <v>130</v>
      </c>
      <c r="B131" s="5">
        <v>0.47875000000000001</v>
      </c>
      <c r="C131" s="4" t="s">
        <v>159</v>
      </c>
      <c r="D131" s="3" t="s">
        <v>156</v>
      </c>
      <c r="E131" s="3" t="s">
        <v>20</v>
      </c>
      <c r="F131" s="79" t="s">
        <v>251</v>
      </c>
      <c r="G131" s="3">
        <v>2016</v>
      </c>
      <c r="H131" s="5">
        <v>5.7407407407407407E-2</v>
      </c>
      <c r="I131" s="5">
        <v>0.25667824074074075</v>
      </c>
      <c r="J131" s="29">
        <v>0.1527314814814815</v>
      </c>
      <c r="K131" s="28">
        <f>SUM(H131:J131)</f>
        <v>0.46681712962962962</v>
      </c>
      <c r="L131" s="28">
        <f>B131-K131</f>
        <v>1.1932870370370385E-2</v>
      </c>
      <c r="N131" s="75">
        <v>28245</v>
      </c>
      <c r="O131" s="68" t="s">
        <v>297</v>
      </c>
    </row>
    <row r="132" spans="1:15" s="9" customFormat="1" x14ac:dyDescent="0.25">
      <c r="A132" s="4">
        <f>ROW(132:132)-1</f>
        <v>131</v>
      </c>
      <c r="B132" s="5">
        <v>0.47893518518518513</v>
      </c>
      <c r="C132" s="3" t="s">
        <v>17</v>
      </c>
      <c r="D132" s="3" t="s">
        <v>64</v>
      </c>
      <c r="E132" s="3" t="s">
        <v>9</v>
      </c>
      <c r="F132" s="79" t="s">
        <v>244</v>
      </c>
      <c r="G132" s="4">
        <v>2004</v>
      </c>
      <c r="H132" s="5">
        <v>4.4548611111111108E-2</v>
      </c>
      <c r="I132" s="5">
        <v>0.23059027777777777</v>
      </c>
      <c r="J132" s="29">
        <v>0.19953703703703704</v>
      </c>
      <c r="K132" s="29">
        <f>SUM(H132:J132)</f>
        <v>0.47467592592592589</v>
      </c>
      <c r="L132" s="29">
        <f>B132-K132</f>
        <v>4.2592592592592404E-3</v>
      </c>
      <c r="M132"/>
      <c r="N132" s="75">
        <v>27158</v>
      </c>
      <c r="O132" s="69"/>
    </row>
    <row r="133" spans="1:15" x14ac:dyDescent="0.25">
      <c r="A133" s="10">
        <f>ROW(133:133)-1</f>
        <v>132</v>
      </c>
      <c r="B133" s="8">
        <v>0.47929398148148145</v>
      </c>
      <c r="C133" s="10" t="s">
        <v>181</v>
      </c>
      <c r="D133" s="10" t="s">
        <v>191</v>
      </c>
      <c r="E133" s="10" t="s">
        <v>192</v>
      </c>
      <c r="F133" s="80" t="s">
        <v>246</v>
      </c>
      <c r="G133" s="10">
        <v>2022</v>
      </c>
      <c r="H133" s="8">
        <v>4.4861111111111109E-2</v>
      </c>
      <c r="I133" s="8">
        <v>0.24232638888888891</v>
      </c>
      <c r="J133" s="27">
        <v>0.1816550925925926</v>
      </c>
      <c r="K133" s="27">
        <f>SUM(H133:J133)</f>
        <v>0.46884259259259264</v>
      </c>
      <c r="L133" s="27">
        <f>B133-K133</f>
        <v>1.0451388888888802E-2</v>
      </c>
      <c r="M133" s="9"/>
      <c r="N133" s="101">
        <v>30033</v>
      </c>
      <c r="O133" s="72"/>
    </row>
    <row r="134" spans="1:15" x14ac:dyDescent="0.25">
      <c r="A134" s="4">
        <f>ROW(134:134)-1</f>
        <v>133</v>
      </c>
      <c r="B134" s="5">
        <v>0.48019675925925925</v>
      </c>
      <c r="C134" s="3" t="s">
        <v>163</v>
      </c>
      <c r="D134" s="3" t="s">
        <v>71</v>
      </c>
      <c r="E134" s="4" t="s">
        <v>1</v>
      </c>
      <c r="F134" s="79" t="s">
        <v>248</v>
      </c>
      <c r="G134" s="3">
        <v>2014</v>
      </c>
      <c r="H134" s="5">
        <v>5.2743055555555557E-2</v>
      </c>
      <c r="I134" s="5">
        <v>0.22613425925925926</v>
      </c>
      <c r="J134" s="29">
        <v>0.19298611111111111</v>
      </c>
      <c r="K134" s="29">
        <f>SUM(H134:J134)</f>
        <v>0.47186342592592589</v>
      </c>
      <c r="L134" s="29">
        <f>B134-K134</f>
        <v>8.3333333333333592E-3</v>
      </c>
      <c r="N134" s="75">
        <v>23893</v>
      </c>
      <c r="O134" s="69"/>
    </row>
    <row r="135" spans="1:15" x14ac:dyDescent="0.25">
      <c r="A135" s="4">
        <f>ROW(135:135)-1</f>
        <v>134</v>
      </c>
      <c r="B135" s="5">
        <v>0.48197916666666668</v>
      </c>
      <c r="C135" s="4" t="s">
        <v>160</v>
      </c>
      <c r="D135" s="3" t="s">
        <v>156</v>
      </c>
      <c r="E135" s="3" t="s">
        <v>20</v>
      </c>
      <c r="F135" s="79" t="s">
        <v>254</v>
      </c>
      <c r="G135" s="3">
        <v>2016</v>
      </c>
      <c r="H135" s="5">
        <v>4.5196759259259256E-2</v>
      </c>
      <c r="I135" s="5">
        <v>0.24541666666666664</v>
      </c>
      <c r="J135" s="29">
        <v>0.18079861111111109</v>
      </c>
      <c r="K135" s="28">
        <f>SUM(H135:J135)</f>
        <v>0.47141203703703694</v>
      </c>
      <c r="L135" s="28">
        <f>B135-K135</f>
        <v>1.0567129629629746E-2</v>
      </c>
      <c r="N135" s="75">
        <v>27603</v>
      </c>
      <c r="O135" s="69"/>
    </row>
    <row r="136" spans="1:15" x14ac:dyDescent="0.25">
      <c r="A136" s="4">
        <f>ROW(136:136)-1</f>
        <v>135</v>
      </c>
      <c r="B136" s="5">
        <v>0.48230324074074077</v>
      </c>
      <c r="C136" s="3" t="s">
        <v>181</v>
      </c>
      <c r="D136" s="3" t="s">
        <v>186</v>
      </c>
      <c r="E136" s="3" t="s">
        <v>185</v>
      </c>
      <c r="F136" s="79" t="s">
        <v>276</v>
      </c>
      <c r="G136" s="3">
        <v>2017</v>
      </c>
      <c r="H136" s="5">
        <v>4.5891203703703705E-2</v>
      </c>
      <c r="I136" s="5">
        <v>0.25458333333333333</v>
      </c>
      <c r="J136" s="29">
        <v>0.16995370370370369</v>
      </c>
      <c r="K136" s="29">
        <f>SUM(H136:J136)</f>
        <v>0.47042824074074074</v>
      </c>
      <c r="L136" s="29">
        <f>B136-K136</f>
        <v>1.1875000000000024E-2</v>
      </c>
      <c r="N136" s="77">
        <v>30033</v>
      </c>
      <c r="O136" s="69"/>
    </row>
    <row r="137" spans="1:15" x14ac:dyDescent="0.25">
      <c r="A137" s="3">
        <f>ROW(137:137)-1</f>
        <v>136</v>
      </c>
      <c r="B137" s="5">
        <v>0.48249999999999998</v>
      </c>
      <c r="C137" s="3" t="s">
        <v>179</v>
      </c>
      <c r="D137" s="3" t="s">
        <v>374</v>
      </c>
      <c r="E137" s="3" t="s">
        <v>373</v>
      </c>
      <c r="F137" s="79" t="s">
        <v>251</v>
      </c>
      <c r="G137" s="3">
        <v>2025</v>
      </c>
      <c r="H137" s="5">
        <v>5.140046296296296E-2</v>
      </c>
      <c r="I137" s="5">
        <v>0.27755787037037039</v>
      </c>
      <c r="J137" s="29">
        <v>0.15004629629629629</v>
      </c>
      <c r="K137" s="29">
        <f>SUM(H137:J137)</f>
        <v>0.47900462962962964</v>
      </c>
      <c r="L137" s="29">
        <f>B137-K137</f>
        <v>3.4953703703703431E-3</v>
      </c>
      <c r="N137" s="77">
        <v>32844</v>
      </c>
      <c r="O137" s="100" t="s">
        <v>353</v>
      </c>
    </row>
    <row r="138" spans="1:15" x14ac:dyDescent="0.25">
      <c r="A138" s="4">
        <f>ROW(138:138)-1</f>
        <v>137</v>
      </c>
      <c r="B138" s="5">
        <v>0.48358796296296297</v>
      </c>
      <c r="C138" s="3" t="s">
        <v>50</v>
      </c>
      <c r="D138" s="3" t="s">
        <v>77</v>
      </c>
      <c r="E138" s="3" t="s">
        <v>32</v>
      </c>
      <c r="F138" s="79" t="s">
        <v>254</v>
      </c>
      <c r="G138" s="4">
        <v>2008</v>
      </c>
      <c r="H138" s="5">
        <v>4.05787037037037E-2</v>
      </c>
      <c r="I138" s="5">
        <v>0.24652777777777779</v>
      </c>
      <c r="J138" s="29">
        <v>0.18724537037037037</v>
      </c>
      <c r="K138" s="29">
        <f>SUM(H138:J138)</f>
        <v>0.47435185185185186</v>
      </c>
      <c r="L138" s="29">
        <f>B138-K138</f>
        <v>9.2361111111111116E-3</v>
      </c>
      <c r="N138" s="75">
        <v>24058</v>
      </c>
      <c r="O138" s="69"/>
    </row>
    <row r="139" spans="1:15" x14ac:dyDescent="0.25">
      <c r="A139" s="3">
        <f>ROW(139:139)-1</f>
        <v>138</v>
      </c>
      <c r="B139" s="5">
        <v>0.48384259259259255</v>
      </c>
      <c r="C139" s="3" t="s">
        <v>223</v>
      </c>
      <c r="D139" s="3" t="s">
        <v>222</v>
      </c>
      <c r="E139" s="3" t="s">
        <v>234</v>
      </c>
      <c r="F139" s="79" t="s">
        <v>245</v>
      </c>
      <c r="G139" s="3">
        <v>2020</v>
      </c>
      <c r="H139" s="5">
        <v>4.613425925925925E-2</v>
      </c>
      <c r="I139" s="5">
        <v>0.26449074074074075</v>
      </c>
      <c r="J139" s="29">
        <v>0.16249999999999998</v>
      </c>
      <c r="K139" s="29">
        <f>SUM(H139:J139)</f>
        <v>0.47312499999999996</v>
      </c>
      <c r="L139" s="29">
        <f>B139-K139</f>
        <v>1.0717592592592584E-2</v>
      </c>
      <c r="M139" t="s">
        <v>235</v>
      </c>
      <c r="N139" s="75">
        <v>33935</v>
      </c>
      <c r="O139" s="69"/>
    </row>
    <row r="140" spans="1:15" x14ac:dyDescent="0.25">
      <c r="A140" s="4">
        <f>ROW(140:140)-1</f>
        <v>139</v>
      </c>
      <c r="B140" s="5">
        <v>0.48445601851851849</v>
      </c>
      <c r="C140" s="3" t="s">
        <v>56</v>
      </c>
      <c r="D140" s="3" t="s">
        <v>64</v>
      </c>
      <c r="E140" s="3" t="s">
        <v>9</v>
      </c>
      <c r="F140" s="79" t="s">
        <v>244</v>
      </c>
      <c r="G140" s="4">
        <v>2010</v>
      </c>
      <c r="H140" s="5">
        <v>5.31712962962963E-2</v>
      </c>
      <c r="I140" s="5">
        <v>0.26237268518518519</v>
      </c>
      <c r="J140" s="29">
        <v>0.15515046296296295</v>
      </c>
      <c r="K140" s="29">
        <f>SUM(H140:J140)</f>
        <v>0.47069444444444442</v>
      </c>
      <c r="L140" s="29">
        <f>B140-K140</f>
        <v>1.3761574074074079E-2</v>
      </c>
      <c r="N140" s="75">
        <v>28419</v>
      </c>
      <c r="O140" s="69"/>
    </row>
    <row r="141" spans="1:15" x14ac:dyDescent="0.25">
      <c r="A141" s="4">
        <f>ROW(141:141)-1</f>
        <v>140</v>
      </c>
      <c r="B141" s="5">
        <v>0.48623842592592598</v>
      </c>
      <c r="C141" s="3" t="s">
        <v>54</v>
      </c>
      <c r="D141" s="3" t="s">
        <v>64</v>
      </c>
      <c r="E141" s="3" t="s">
        <v>9</v>
      </c>
      <c r="F141" s="79" t="s">
        <v>248</v>
      </c>
      <c r="G141" s="4">
        <v>2009</v>
      </c>
      <c r="H141" s="5">
        <v>5.1469907407407402E-2</v>
      </c>
      <c r="I141" s="5">
        <v>0.24758101851851852</v>
      </c>
      <c r="J141" s="29">
        <v>0.17526620370370372</v>
      </c>
      <c r="K141" s="29">
        <f>SUM(H141:J141)</f>
        <v>0.47431712962962963</v>
      </c>
      <c r="L141" s="29">
        <f>B141-K141</f>
        <v>1.1921296296296346E-2</v>
      </c>
      <c r="N141" s="75"/>
      <c r="O141" s="69"/>
    </row>
    <row r="142" spans="1:15" x14ac:dyDescent="0.25">
      <c r="A142" s="4">
        <f>ROW(142:142)-1</f>
        <v>141</v>
      </c>
      <c r="B142" s="5">
        <v>0.48694444444444446</v>
      </c>
      <c r="C142" s="3" t="s">
        <v>53</v>
      </c>
      <c r="D142" s="3" t="s">
        <v>77</v>
      </c>
      <c r="E142" s="3" t="s">
        <v>32</v>
      </c>
      <c r="F142" s="79" t="s">
        <v>248</v>
      </c>
      <c r="G142" s="4">
        <v>2009</v>
      </c>
      <c r="H142" s="5">
        <v>5.4895833333333331E-2</v>
      </c>
      <c r="I142" s="5">
        <v>0.27283564814814815</v>
      </c>
      <c r="J142" s="29">
        <v>0.14826388888888889</v>
      </c>
      <c r="K142" s="29">
        <f>SUM(H142:J142)</f>
        <v>0.47599537037037032</v>
      </c>
      <c r="L142" s="29">
        <f>B142-K142</f>
        <v>1.0949074074074139E-2</v>
      </c>
      <c r="N142" s="75">
        <v>23327</v>
      </c>
      <c r="O142" s="68" t="s">
        <v>285</v>
      </c>
    </row>
    <row r="143" spans="1:15" x14ac:dyDescent="0.25">
      <c r="A143" s="4">
        <f>ROW(143:143)-1</f>
        <v>142</v>
      </c>
      <c r="B143" s="5">
        <v>0.4876967592592592</v>
      </c>
      <c r="C143" s="3" t="s">
        <v>57</v>
      </c>
      <c r="D143" s="3" t="s">
        <v>64</v>
      </c>
      <c r="E143" s="3" t="s">
        <v>9</v>
      </c>
      <c r="F143" s="79" t="s">
        <v>248</v>
      </c>
      <c r="G143" s="4">
        <v>2010</v>
      </c>
      <c r="H143" s="5">
        <v>5.3391203703703705E-2</v>
      </c>
      <c r="I143" s="5">
        <v>0.23212962962962966</v>
      </c>
      <c r="J143" s="29">
        <v>0.19662037037037039</v>
      </c>
      <c r="K143" s="29">
        <f>SUM(H143:J143)</f>
        <v>0.48214120370370372</v>
      </c>
      <c r="L143" s="29">
        <f>B143-K143</f>
        <v>5.5555555555554803E-3</v>
      </c>
      <c r="N143" s="75">
        <v>22885</v>
      </c>
      <c r="O143" s="69"/>
    </row>
    <row r="144" spans="1:15" x14ac:dyDescent="0.25">
      <c r="A144" s="4">
        <f>ROW(144:144)-1</f>
        <v>143</v>
      </c>
      <c r="B144" s="5">
        <v>0.48826388888888889</v>
      </c>
      <c r="C144" s="3" t="s">
        <v>44</v>
      </c>
      <c r="D144" s="4" t="s">
        <v>73</v>
      </c>
      <c r="E144" s="3" t="s">
        <v>23</v>
      </c>
      <c r="F144" s="79" t="s">
        <v>244</v>
      </c>
      <c r="G144" s="4">
        <v>2007</v>
      </c>
      <c r="H144" s="5">
        <v>4.8657407407407406E-2</v>
      </c>
      <c r="I144" s="5">
        <v>0.23918981481481483</v>
      </c>
      <c r="J144" s="29">
        <v>0.19638888888888886</v>
      </c>
      <c r="K144" s="29">
        <f>SUM(H144:J144)</f>
        <v>0.48423611111111109</v>
      </c>
      <c r="L144" s="29">
        <f>B144-K144</f>
        <v>4.0277777777777968E-3</v>
      </c>
      <c r="N144" s="75">
        <v>28222</v>
      </c>
      <c r="O144" s="69"/>
    </row>
    <row r="145" spans="1:15" x14ac:dyDescent="0.25">
      <c r="A145" s="4">
        <f>ROW(145:145)-1</f>
        <v>144</v>
      </c>
      <c r="B145" s="5">
        <v>0.48828703703703707</v>
      </c>
      <c r="C145" s="3" t="s">
        <v>172</v>
      </c>
      <c r="D145" s="3" t="s">
        <v>77</v>
      </c>
      <c r="E145" s="3" t="s">
        <v>32</v>
      </c>
      <c r="F145" s="79" t="s">
        <v>251</v>
      </c>
      <c r="G145" s="3">
        <v>2017</v>
      </c>
      <c r="H145" s="5">
        <v>4.9027777777777781E-2</v>
      </c>
      <c r="I145" s="5">
        <v>0.25427083333333333</v>
      </c>
      <c r="J145" s="29">
        <v>0.17652777777777776</v>
      </c>
      <c r="K145" s="29">
        <f>SUM(H145:J145)</f>
        <v>0.47982638888888884</v>
      </c>
      <c r="L145" s="29">
        <f>B145-K145</f>
        <v>8.460648148148231E-3</v>
      </c>
      <c r="N145" s="75">
        <v>29305</v>
      </c>
      <c r="O145" s="69"/>
    </row>
    <row r="146" spans="1:15" x14ac:dyDescent="0.25">
      <c r="A146" s="3">
        <f>ROW(146:146)-1</f>
        <v>145</v>
      </c>
      <c r="B146" s="87">
        <v>0.48835648148148153</v>
      </c>
      <c r="C146" s="86" t="s">
        <v>354</v>
      </c>
      <c r="D146" s="86" t="s">
        <v>191</v>
      </c>
      <c r="E146" s="86" t="s">
        <v>192</v>
      </c>
      <c r="F146" s="79" t="s">
        <v>251</v>
      </c>
      <c r="G146" s="86">
        <v>2022</v>
      </c>
      <c r="H146" s="87">
        <v>5.2071759259259255E-2</v>
      </c>
      <c r="I146" s="87">
        <v>0.23783564814814814</v>
      </c>
      <c r="J146" s="88">
        <v>0.1879861111111111</v>
      </c>
      <c r="K146" s="88">
        <f>SUM(H146:J146)</f>
        <v>0.47789351851851847</v>
      </c>
      <c r="L146" s="88">
        <f>B146-K146</f>
        <v>1.0462962962963063E-2</v>
      </c>
      <c r="M146" s="85"/>
      <c r="N146" s="99"/>
      <c r="O146" s="91"/>
    </row>
    <row r="147" spans="1:15" x14ac:dyDescent="0.25">
      <c r="A147" s="4">
        <f>ROW(147:147)-1</f>
        <v>146</v>
      </c>
      <c r="B147" s="5">
        <v>0.48866898148148147</v>
      </c>
      <c r="C147" s="3" t="s">
        <v>59</v>
      </c>
      <c r="D147" s="3" t="s">
        <v>64</v>
      </c>
      <c r="E147" s="3" t="s">
        <v>9</v>
      </c>
      <c r="F147" s="79" t="s">
        <v>244</v>
      </c>
      <c r="G147" s="4">
        <v>2010</v>
      </c>
      <c r="H147" s="5">
        <v>6.2800925925925927E-2</v>
      </c>
      <c r="I147" s="5">
        <v>0.26057870370370367</v>
      </c>
      <c r="J147" s="29">
        <v>0.15815972222222222</v>
      </c>
      <c r="K147" s="29">
        <f>SUM(H147:J147)</f>
        <v>0.48153935185185182</v>
      </c>
      <c r="L147" s="29">
        <f>B147-K147</f>
        <v>7.1296296296296524E-3</v>
      </c>
      <c r="N147" s="75">
        <v>29526</v>
      </c>
      <c r="O147" s="69"/>
    </row>
    <row r="148" spans="1:15" x14ac:dyDescent="0.25">
      <c r="A148" s="4">
        <f>ROW(148:148)-1</f>
        <v>147</v>
      </c>
      <c r="B148" s="5">
        <v>0.4887037037037037</v>
      </c>
      <c r="C148" s="3" t="s">
        <v>0</v>
      </c>
      <c r="D148" s="4" t="s">
        <v>73</v>
      </c>
      <c r="E148" s="3" t="s">
        <v>23</v>
      </c>
      <c r="F148" s="79" t="s">
        <v>244</v>
      </c>
      <c r="G148" s="4">
        <v>2001</v>
      </c>
      <c r="H148" s="5">
        <v>5.635416666666667E-2</v>
      </c>
      <c r="I148" s="5">
        <v>0.24318287037037037</v>
      </c>
      <c r="J148" s="29">
        <v>0.18387731481481481</v>
      </c>
      <c r="K148" s="29">
        <f>SUM(H148:J148)</f>
        <v>0.48341435185185189</v>
      </c>
      <c r="L148" s="29">
        <f>B148-K148</f>
        <v>5.289351851851809E-3</v>
      </c>
      <c r="N148" s="75"/>
      <c r="O148" s="69"/>
    </row>
    <row r="149" spans="1:15" x14ac:dyDescent="0.25">
      <c r="A149" s="10">
        <f>ROW(149:149)-1</f>
        <v>148</v>
      </c>
      <c r="B149" s="8">
        <v>0.48964120370370368</v>
      </c>
      <c r="C149" s="10" t="s">
        <v>352</v>
      </c>
      <c r="D149" s="10" t="s">
        <v>191</v>
      </c>
      <c r="E149" s="10" t="s">
        <v>192</v>
      </c>
      <c r="F149" s="80" t="s">
        <v>253</v>
      </c>
      <c r="G149" s="10">
        <v>2022</v>
      </c>
      <c r="H149" s="8">
        <v>4.8749999999999995E-2</v>
      </c>
      <c r="I149" s="8">
        <v>0.26204861111111111</v>
      </c>
      <c r="J149" s="27">
        <v>0.16840277777777779</v>
      </c>
      <c r="K149" s="27">
        <f>SUM(H149:J149)</f>
        <v>0.47920138888888891</v>
      </c>
      <c r="L149" s="27">
        <f>B149-K149</f>
        <v>1.0439814814814763E-2</v>
      </c>
      <c r="M149" s="9"/>
      <c r="N149" s="76"/>
      <c r="O149" s="72"/>
    </row>
    <row r="150" spans="1:15" x14ac:dyDescent="0.25">
      <c r="A150" s="3">
        <f>ROW(150:150)-1</f>
        <v>149</v>
      </c>
      <c r="B150" s="5">
        <v>0.48969907407407409</v>
      </c>
      <c r="C150" s="3" t="s">
        <v>194</v>
      </c>
      <c r="D150" s="3" t="s">
        <v>77</v>
      </c>
      <c r="E150" s="3" t="s">
        <v>32</v>
      </c>
      <c r="F150" s="79" t="s">
        <v>245</v>
      </c>
      <c r="G150" s="3">
        <v>2023</v>
      </c>
      <c r="H150" s="5">
        <v>4.3483796296296291E-2</v>
      </c>
      <c r="I150" s="5">
        <v>0.25450231481481483</v>
      </c>
      <c r="J150" s="29">
        <v>0.18258101851851852</v>
      </c>
      <c r="K150" s="29">
        <f>SUM(H150:J150)</f>
        <v>0.48056712962962966</v>
      </c>
      <c r="L150" s="29">
        <f>B150-K150</f>
        <v>9.1319444444444287E-3</v>
      </c>
      <c r="N150" s="75">
        <v>34928</v>
      </c>
      <c r="O150" s="91"/>
    </row>
    <row r="151" spans="1:15" s="9" customFormat="1" x14ac:dyDescent="0.25">
      <c r="A151" s="4">
        <f>ROW(151:151)-1</f>
        <v>150</v>
      </c>
      <c r="B151" s="5">
        <v>0.49002314814814812</v>
      </c>
      <c r="C151" s="3" t="s">
        <v>7</v>
      </c>
      <c r="D151" s="3" t="s">
        <v>78</v>
      </c>
      <c r="E151" s="3" t="s">
        <v>24</v>
      </c>
      <c r="F151" s="79" t="s">
        <v>251</v>
      </c>
      <c r="G151" s="4">
        <v>2008</v>
      </c>
      <c r="H151" s="54">
        <v>3.6145833333333328E-2</v>
      </c>
      <c r="I151" s="5">
        <v>0.29761574074074076</v>
      </c>
      <c r="J151" s="29">
        <v>0.15150462962962963</v>
      </c>
      <c r="K151" s="29">
        <f>SUM(H151:J151)</f>
        <v>0.48526620370370371</v>
      </c>
      <c r="L151" s="29">
        <f>B151-K151</f>
        <v>4.7569444444444109E-3</v>
      </c>
      <c r="M151"/>
      <c r="N151" s="75">
        <v>25629</v>
      </c>
      <c r="O151" s="69" t="s">
        <v>318</v>
      </c>
    </row>
    <row r="152" spans="1:15" x14ac:dyDescent="0.25">
      <c r="A152" s="4">
        <f>ROW(152:152)-1</f>
        <v>151</v>
      </c>
      <c r="B152" s="5">
        <v>0.49041666666666667</v>
      </c>
      <c r="C152" s="3" t="s">
        <v>16</v>
      </c>
      <c r="D152" s="3" t="s">
        <v>64</v>
      </c>
      <c r="E152" s="3" t="s">
        <v>9</v>
      </c>
      <c r="F152" s="79" t="s">
        <v>254</v>
      </c>
      <c r="G152" s="4">
        <v>2004</v>
      </c>
      <c r="H152" s="5">
        <v>4.7534722222222221E-2</v>
      </c>
      <c r="I152" s="5">
        <v>0.26216435185185188</v>
      </c>
      <c r="J152" s="29">
        <v>0.17355324074074074</v>
      </c>
      <c r="K152" s="29">
        <f>SUM(H152:J152)</f>
        <v>0.48325231481481484</v>
      </c>
      <c r="L152" s="29">
        <f>B152-K152</f>
        <v>7.1643518518518245E-3</v>
      </c>
      <c r="N152" s="75"/>
      <c r="O152" s="69"/>
    </row>
    <row r="153" spans="1:15" x14ac:dyDescent="0.25">
      <c r="A153" s="4">
        <f>ROW(153:153)-1</f>
        <v>152</v>
      </c>
      <c r="B153" s="8">
        <v>0.49096064814814816</v>
      </c>
      <c r="C153" s="10" t="s">
        <v>33</v>
      </c>
      <c r="D153" s="10" t="s">
        <v>67</v>
      </c>
      <c r="E153" s="10" t="s">
        <v>39</v>
      </c>
      <c r="F153" s="80" t="s">
        <v>249</v>
      </c>
      <c r="G153" s="10">
        <v>2005</v>
      </c>
      <c r="H153" s="8">
        <v>6.997685185185186E-2</v>
      </c>
      <c r="I153" s="8">
        <v>0.24581018518518519</v>
      </c>
      <c r="J153" s="27">
        <v>0.16609953703703703</v>
      </c>
      <c r="K153" s="27">
        <f>SUM(H153:J153)</f>
        <v>0.48188657407407409</v>
      </c>
      <c r="L153" s="27">
        <f>B153-K153</f>
        <v>9.0740740740740677E-3</v>
      </c>
      <c r="N153" s="76">
        <v>16520</v>
      </c>
      <c r="O153" s="69"/>
    </row>
    <row r="154" spans="1:15" x14ac:dyDescent="0.25">
      <c r="A154" s="4">
        <f>ROW(154:154)-1</f>
        <v>153</v>
      </c>
      <c r="B154" s="5">
        <v>0.49103009259259256</v>
      </c>
      <c r="C154" s="3" t="s">
        <v>126</v>
      </c>
      <c r="D154" s="3" t="s">
        <v>71</v>
      </c>
      <c r="E154" s="3" t="s">
        <v>1</v>
      </c>
      <c r="F154" s="79" t="s">
        <v>261</v>
      </c>
      <c r="G154" s="3">
        <v>2017</v>
      </c>
      <c r="H154" s="5">
        <v>5.4317129629629625E-2</v>
      </c>
      <c r="I154" s="5">
        <v>0.25011574074074078</v>
      </c>
      <c r="J154" s="29">
        <v>0.17817129629629627</v>
      </c>
      <c r="K154" s="29">
        <f>SUM(H154:J154)</f>
        <v>0.48260416666666672</v>
      </c>
      <c r="L154" s="29">
        <f>B154-K154</f>
        <v>8.4259259259258368E-3</v>
      </c>
      <c r="N154" s="75">
        <v>24836</v>
      </c>
      <c r="O154" s="68" t="s">
        <v>305</v>
      </c>
    </row>
    <row r="155" spans="1:15" x14ac:dyDescent="0.25">
      <c r="A155" s="3">
        <f>ROW(155:155)-1</f>
        <v>154</v>
      </c>
      <c r="B155" s="5">
        <v>0.49266203703703704</v>
      </c>
      <c r="C155" s="3" t="s">
        <v>189</v>
      </c>
      <c r="D155" s="3" t="s">
        <v>77</v>
      </c>
      <c r="E155" s="3" t="s">
        <v>32</v>
      </c>
      <c r="F155" s="79" t="s">
        <v>251</v>
      </c>
      <c r="G155" s="3">
        <v>2024</v>
      </c>
      <c r="H155" s="5">
        <v>5.5370370370370368E-2</v>
      </c>
      <c r="I155" s="5">
        <v>0.26960648148148147</v>
      </c>
      <c r="J155" s="29">
        <v>0.15233796296296295</v>
      </c>
      <c r="K155" s="29">
        <f>SUM(H155:J155)</f>
        <v>0.47731481481481475</v>
      </c>
      <c r="L155" s="29">
        <f>B155-K155</f>
        <v>1.534722222222229E-2</v>
      </c>
      <c r="N155" s="75">
        <v>32617</v>
      </c>
      <c r="O155" s="70" t="s">
        <v>312</v>
      </c>
    </row>
    <row r="156" spans="1:15" x14ac:dyDescent="0.25">
      <c r="A156" s="86">
        <f>ROW(156:156)-1</f>
        <v>155</v>
      </c>
      <c r="B156" s="5">
        <v>0.49267361111111113</v>
      </c>
      <c r="C156" s="86" t="s">
        <v>112</v>
      </c>
      <c r="D156" s="86" t="s">
        <v>241</v>
      </c>
      <c r="E156" s="86" t="s">
        <v>242</v>
      </c>
      <c r="F156" s="79" t="s">
        <v>251</v>
      </c>
      <c r="G156" s="3">
        <v>2022</v>
      </c>
      <c r="H156" s="5">
        <v>4.2789351851851849E-2</v>
      </c>
      <c r="I156" s="5">
        <v>0.2008564814814815</v>
      </c>
      <c r="J156" s="29">
        <v>0.24212962962962961</v>
      </c>
      <c r="K156" s="29">
        <f>SUM(H156:J156)</f>
        <v>0.48577546296296292</v>
      </c>
      <c r="L156" s="29">
        <f>B156-K156</f>
        <v>6.8981481481482088E-3</v>
      </c>
      <c r="N156" s="75">
        <v>31366</v>
      </c>
      <c r="O156" s="89" t="s">
        <v>347</v>
      </c>
    </row>
    <row r="157" spans="1:15" x14ac:dyDescent="0.25">
      <c r="A157" s="4">
        <f>ROW(157:157)-1</f>
        <v>156</v>
      </c>
      <c r="B157" s="5">
        <v>0.49280092592592589</v>
      </c>
      <c r="C157" s="3" t="s">
        <v>58</v>
      </c>
      <c r="D157" s="3" t="s">
        <v>64</v>
      </c>
      <c r="E157" s="3" t="s">
        <v>9</v>
      </c>
      <c r="F157" s="79" t="s">
        <v>244</v>
      </c>
      <c r="G157" s="4">
        <v>2010</v>
      </c>
      <c r="H157" s="5">
        <v>5.2048611111111108E-2</v>
      </c>
      <c r="I157" s="5">
        <v>0.26021990740740741</v>
      </c>
      <c r="J157" s="29">
        <v>0.17427083333333335</v>
      </c>
      <c r="K157" s="29">
        <f>SUM(H157:J157)</f>
        <v>0.48653935185185182</v>
      </c>
      <c r="L157" s="29">
        <f>B157-K157</f>
        <v>6.2615740740740722E-3</v>
      </c>
      <c r="N157" s="75">
        <v>29047</v>
      </c>
      <c r="O157" s="69"/>
    </row>
    <row r="158" spans="1:15" x14ac:dyDescent="0.25">
      <c r="A158" s="4">
        <f>ROW(158:158)-1</f>
        <v>157</v>
      </c>
      <c r="B158" s="5">
        <v>0.4931018518518519</v>
      </c>
      <c r="C158" s="3" t="s">
        <v>155</v>
      </c>
      <c r="D158" s="3" t="s">
        <v>127</v>
      </c>
      <c r="E158" s="3" t="s">
        <v>128</v>
      </c>
      <c r="F158" s="79" t="s">
        <v>245</v>
      </c>
      <c r="G158" s="3">
        <v>2015</v>
      </c>
      <c r="H158" s="5">
        <v>6.2291666666666669E-2</v>
      </c>
      <c r="I158" s="5">
        <v>0.24083333333333334</v>
      </c>
      <c r="J158" s="29">
        <v>0.18319444444444444</v>
      </c>
      <c r="K158" s="29">
        <f>SUM(H158:J158)</f>
        <v>0.48631944444444447</v>
      </c>
      <c r="L158" s="29">
        <f>B158-K158</f>
        <v>6.7824074074074314E-3</v>
      </c>
      <c r="N158" s="75">
        <v>32547</v>
      </c>
      <c r="O158" s="73" t="s">
        <v>298</v>
      </c>
    </row>
    <row r="159" spans="1:15" x14ac:dyDescent="0.25">
      <c r="A159" s="86">
        <f>ROW(159:159)-1</f>
        <v>158</v>
      </c>
      <c r="B159" s="5">
        <v>0.49400462962962965</v>
      </c>
      <c r="C159" s="86" t="s">
        <v>345</v>
      </c>
      <c r="D159" s="86" t="s">
        <v>241</v>
      </c>
      <c r="E159" s="86" t="s">
        <v>242</v>
      </c>
      <c r="F159" s="79" t="s">
        <v>251</v>
      </c>
      <c r="G159" s="3">
        <v>2022</v>
      </c>
      <c r="H159" s="5">
        <v>4.6493055555555551E-2</v>
      </c>
      <c r="I159" s="5">
        <v>0.24832175925925926</v>
      </c>
      <c r="J159" s="88">
        <v>0.19056712962962963</v>
      </c>
      <c r="K159" s="29">
        <f>SUM(H159:J159)</f>
        <v>0.48538194444444444</v>
      </c>
      <c r="L159" s="29">
        <f>B159-K159</f>
        <v>8.6226851851852193E-3</v>
      </c>
      <c r="N159" s="75">
        <v>31032</v>
      </c>
      <c r="O159" s="89" t="s">
        <v>346</v>
      </c>
    </row>
    <row r="160" spans="1:15" x14ac:dyDescent="0.25">
      <c r="A160" s="4">
        <f>ROW(160:160)-1</f>
        <v>159</v>
      </c>
      <c r="B160" s="5">
        <v>0.49435185185185188</v>
      </c>
      <c r="C160" s="3" t="s">
        <v>190</v>
      </c>
      <c r="D160" s="3" t="s">
        <v>191</v>
      </c>
      <c r="E160" s="3" t="s">
        <v>192</v>
      </c>
      <c r="F160" s="79" t="s">
        <v>261</v>
      </c>
      <c r="G160" s="3">
        <v>2018</v>
      </c>
      <c r="H160" s="5">
        <v>5.4166666666666669E-2</v>
      </c>
      <c r="I160" s="5">
        <v>0.25733796296296296</v>
      </c>
      <c r="J160" s="29">
        <v>0.16935185185185186</v>
      </c>
      <c r="K160" s="29">
        <f>SUM(H160:J160)</f>
        <v>0.48085648148148152</v>
      </c>
      <c r="L160" s="29">
        <f>B160-K160</f>
        <v>1.3495370370370352E-2</v>
      </c>
      <c r="N160" s="75">
        <v>24989</v>
      </c>
      <c r="O160" s="108" t="s">
        <v>282</v>
      </c>
    </row>
    <row r="161" spans="1:15" x14ac:dyDescent="0.25">
      <c r="A161" s="86">
        <f>ROW(161:161)-1</f>
        <v>160</v>
      </c>
      <c r="B161" s="87">
        <v>0.49777777777777771</v>
      </c>
      <c r="C161" s="86" t="s">
        <v>206</v>
      </c>
      <c r="D161" s="86" t="s">
        <v>222</v>
      </c>
      <c r="E161" s="86" t="s">
        <v>234</v>
      </c>
      <c r="F161" s="79" t="s">
        <v>276</v>
      </c>
      <c r="G161" s="86">
        <v>2020</v>
      </c>
      <c r="H161" s="94">
        <v>4.4502314814814821E-2</v>
      </c>
      <c r="I161" s="87">
        <v>0.26659722222222226</v>
      </c>
      <c r="J161" s="88">
        <v>0.16805555555555551</v>
      </c>
      <c r="K161" s="88">
        <f>SUM(H161:J161)</f>
        <v>0.47915509259259259</v>
      </c>
      <c r="L161" s="88">
        <f>B161-K161</f>
        <v>1.8622685185185117E-2</v>
      </c>
      <c r="M161" s="85" t="s">
        <v>235</v>
      </c>
      <c r="N161" s="75">
        <v>29704</v>
      </c>
      <c r="O161" s="89" t="s">
        <v>313</v>
      </c>
    </row>
    <row r="162" spans="1:15" x14ac:dyDescent="0.25">
      <c r="A162" s="4">
        <f>ROW(162:162)-1</f>
        <v>161</v>
      </c>
      <c r="B162" s="5">
        <v>0.49820601851851848</v>
      </c>
      <c r="C162" s="4" t="s">
        <v>161</v>
      </c>
      <c r="D162" s="3" t="s">
        <v>156</v>
      </c>
      <c r="E162" s="3" t="s">
        <v>20</v>
      </c>
      <c r="F162" s="79" t="s">
        <v>261</v>
      </c>
      <c r="G162" s="3">
        <v>2016</v>
      </c>
      <c r="H162" s="5">
        <v>4.8229166666666663E-2</v>
      </c>
      <c r="I162" s="5">
        <v>0.25150462962962966</v>
      </c>
      <c r="J162" s="29">
        <v>0.18938657407407408</v>
      </c>
      <c r="K162" s="28">
        <f>SUM(H162:J162)</f>
        <v>0.48912037037037037</v>
      </c>
      <c r="L162" s="28">
        <f>B162-K162</f>
        <v>9.0856481481481066E-3</v>
      </c>
      <c r="N162" s="75">
        <v>23582</v>
      </c>
      <c r="O162" s="69"/>
    </row>
    <row r="163" spans="1:15" x14ac:dyDescent="0.25">
      <c r="A163" s="3">
        <f>ROW(163:163)-1</f>
        <v>162</v>
      </c>
      <c r="B163" s="5">
        <v>0.49994212962962964</v>
      </c>
      <c r="C163" s="3" t="s">
        <v>177</v>
      </c>
      <c r="D163" s="3" t="s">
        <v>78</v>
      </c>
      <c r="E163" s="3" t="s">
        <v>24</v>
      </c>
      <c r="F163" s="79" t="s">
        <v>244</v>
      </c>
      <c r="G163" s="3">
        <v>2024</v>
      </c>
      <c r="H163" s="5">
        <v>3.9675925925925927E-2</v>
      </c>
      <c r="I163" s="5">
        <v>0.29923611111111109</v>
      </c>
      <c r="J163" s="29">
        <v>0.15796296296296297</v>
      </c>
      <c r="K163" s="29">
        <f>SUM(H163:J163)</f>
        <v>0.49687500000000001</v>
      </c>
      <c r="L163" s="29">
        <f>B163-K163</f>
        <v>3.067129629629628E-3</v>
      </c>
      <c r="N163" s="99"/>
      <c r="O163" s="91"/>
    </row>
    <row r="164" spans="1:15" x14ac:dyDescent="0.25">
      <c r="A164" s="4">
        <f>ROW(164:164)-1</f>
        <v>163</v>
      </c>
      <c r="B164" s="5">
        <v>0.50097222222222226</v>
      </c>
      <c r="C164" s="3" t="s">
        <v>41</v>
      </c>
      <c r="D164" s="3" t="s">
        <v>78</v>
      </c>
      <c r="E164" s="3" t="s">
        <v>24</v>
      </c>
      <c r="F164" s="79" t="s">
        <v>244</v>
      </c>
      <c r="G164" s="4">
        <v>2006</v>
      </c>
      <c r="H164" s="5">
        <v>5.0509259259259254E-2</v>
      </c>
      <c r="I164" s="5">
        <v>0.29140046296296296</v>
      </c>
      <c r="J164" s="29">
        <v>0.15537037037037038</v>
      </c>
      <c r="K164" s="29">
        <f>SUM(H164:J164)</f>
        <v>0.49728009259259259</v>
      </c>
      <c r="L164" s="29">
        <f>B164-K164</f>
        <v>3.6921296296296702E-3</v>
      </c>
      <c r="N164" s="75">
        <v>27938</v>
      </c>
      <c r="O164" s="68" t="s">
        <v>292</v>
      </c>
    </row>
    <row r="165" spans="1:15" x14ac:dyDescent="0.25">
      <c r="A165" s="4">
        <f>ROW(165:165)-1</f>
        <v>164</v>
      </c>
      <c r="B165" s="5">
        <v>0.50105324074074076</v>
      </c>
      <c r="C165" s="3" t="s">
        <v>124</v>
      </c>
      <c r="D165" s="3" t="s">
        <v>127</v>
      </c>
      <c r="E165" s="3" t="s">
        <v>128</v>
      </c>
      <c r="F165" s="79" t="s">
        <v>244</v>
      </c>
      <c r="G165" s="3">
        <v>2018</v>
      </c>
      <c r="H165" s="5">
        <v>5.6608796296296303E-2</v>
      </c>
      <c r="I165" s="5">
        <v>0.23621527777777776</v>
      </c>
      <c r="J165" s="29">
        <v>0.19729166666666667</v>
      </c>
      <c r="K165" s="29">
        <f>SUM(H165:J165)</f>
        <v>0.49011574074074071</v>
      </c>
      <c r="L165" s="29">
        <f>B165-K165</f>
        <v>1.0937500000000044E-2</v>
      </c>
      <c r="N165" s="75">
        <v>30784</v>
      </c>
      <c r="O165" s="68" t="s">
        <v>302</v>
      </c>
    </row>
    <row r="166" spans="1:15" x14ac:dyDescent="0.25">
      <c r="A166" s="4">
        <f>ROW(166:166)-1</f>
        <v>165</v>
      </c>
      <c r="B166" s="5">
        <v>0.50135416666666666</v>
      </c>
      <c r="C166" s="3" t="s">
        <v>45</v>
      </c>
      <c r="D166" s="4" t="s">
        <v>73</v>
      </c>
      <c r="E166" s="3" t="s">
        <v>23</v>
      </c>
      <c r="F166" s="79" t="s">
        <v>251</v>
      </c>
      <c r="G166" s="4">
        <v>2007</v>
      </c>
      <c r="H166" s="5">
        <v>6.0590277777777778E-2</v>
      </c>
      <c r="I166" s="5">
        <v>0.26537037037037037</v>
      </c>
      <c r="J166" s="29">
        <v>0.17100694444444445</v>
      </c>
      <c r="K166" s="29">
        <f>SUM(H166:J166)</f>
        <v>0.4969675925925926</v>
      </c>
      <c r="L166" s="29">
        <f>B166-K166</f>
        <v>4.3865740740740566E-3</v>
      </c>
      <c r="N166" s="75">
        <v>26451</v>
      </c>
      <c r="O166" s="69" t="s">
        <v>296</v>
      </c>
    </row>
    <row r="167" spans="1:15" x14ac:dyDescent="0.25">
      <c r="A167" s="86">
        <f>ROW(167:167)-1</f>
        <v>166</v>
      </c>
      <c r="B167" s="87">
        <v>0.5020486111111111</v>
      </c>
      <c r="C167" s="86" t="s">
        <v>336</v>
      </c>
      <c r="D167" s="86" t="s">
        <v>71</v>
      </c>
      <c r="E167" s="86" t="s">
        <v>1</v>
      </c>
      <c r="F167" s="79" t="s">
        <v>276</v>
      </c>
      <c r="G167" s="86">
        <v>2022</v>
      </c>
      <c r="H167" s="87">
        <v>4.9849537037037039E-2</v>
      </c>
      <c r="I167" s="87">
        <v>0.25931712962962966</v>
      </c>
      <c r="J167" s="88">
        <v>0.1827199074074074</v>
      </c>
      <c r="K167" s="88">
        <f>SUM(H167:J167)</f>
        <v>0.4918865740740741</v>
      </c>
      <c r="L167" s="88">
        <f>B167-K167</f>
        <v>1.0162037037036997E-2</v>
      </c>
      <c r="M167" s="85"/>
      <c r="N167" s="75">
        <v>31745</v>
      </c>
      <c r="O167" s="89" t="s">
        <v>337</v>
      </c>
    </row>
    <row r="168" spans="1:15" x14ac:dyDescent="0.25">
      <c r="A168" s="3">
        <f>ROW(168:168)-1</f>
        <v>167</v>
      </c>
      <c r="B168" s="5">
        <v>0.50359953703703708</v>
      </c>
      <c r="C168" s="3" t="s">
        <v>375</v>
      </c>
      <c r="D168" s="3" t="s">
        <v>374</v>
      </c>
      <c r="E168" s="3" t="s">
        <v>373</v>
      </c>
      <c r="F168" s="79" t="s">
        <v>245</v>
      </c>
      <c r="G168" s="3">
        <v>2024</v>
      </c>
      <c r="H168" s="5">
        <v>4.7141203703703706E-2</v>
      </c>
      <c r="I168" s="5">
        <v>0.26687499999999997</v>
      </c>
      <c r="J168" s="29">
        <v>0.17880787037037038</v>
      </c>
      <c r="K168" s="29">
        <f>SUM(H168:J168)</f>
        <v>0.49282407407407408</v>
      </c>
      <c r="L168" s="29">
        <f>B168-K168</f>
        <v>1.0775462962963001E-2</v>
      </c>
      <c r="N168" s="102">
        <v>34794</v>
      </c>
      <c r="O168" s="85" t="s">
        <v>376</v>
      </c>
    </row>
    <row r="169" spans="1:15" x14ac:dyDescent="0.25">
      <c r="A169" s="4">
        <f>ROW(169:169)-1</f>
        <v>168</v>
      </c>
      <c r="B169" s="5">
        <v>0.50427083333333333</v>
      </c>
      <c r="C169" s="3" t="s">
        <v>13</v>
      </c>
      <c r="D169" s="3" t="s">
        <v>64</v>
      </c>
      <c r="E169" s="3" t="s">
        <v>9</v>
      </c>
      <c r="F169" s="79" t="s">
        <v>244</v>
      </c>
      <c r="G169" s="4">
        <v>2005</v>
      </c>
      <c r="H169" s="5">
        <v>4.1053240740740744E-2</v>
      </c>
      <c r="I169" s="5">
        <v>0.23510416666666667</v>
      </c>
      <c r="J169" s="29">
        <v>0.2245138888888889</v>
      </c>
      <c r="K169" s="29">
        <f>SUM(H169:J169)</f>
        <v>0.50067129629629625</v>
      </c>
      <c r="L169" s="29">
        <f>B169-K169</f>
        <v>3.5995370370370816E-3</v>
      </c>
      <c r="N169" s="75">
        <v>26835</v>
      </c>
      <c r="O169" s="69"/>
    </row>
    <row r="170" spans="1:15" x14ac:dyDescent="0.25">
      <c r="A170" s="86">
        <f>ROW(170:170)-1</f>
        <v>169</v>
      </c>
      <c r="B170" s="87">
        <v>0.50472222222222218</v>
      </c>
      <c r="C170" s="86" t="s">
        <v>183</v>
      </c>
      <c r="D170" s="86" t="s">
        <v>186</v>
      </c>
      <c r="E170" s="86" t="s">
        <v>185</v>
      </c>
      <c r="F170" s="79" t="s">
        <v>253</v>
      </c>
      <c r="G170" s="86">
        <v>2017</v>
      </c>
      <c r="H170" s="87">
        <v>4.8171296296296295E-2</v>
      </c>
      <c r="I170" s="87">
        <v>0.25537037037037036</v>
      </c>
      <c r="J170" s="88">
        <v>0.19090277777777778</v>
      </c>
      <c r="K170" s="88">
        <f>SUM(H170:J170)</f>
        <v>0.49444444444444446</v>
      </c>
      <c r="L170" s="88">
        <f>B170-K170</f>
        <v>1.0277777777777719E-2</v>
      </c>
      <c r="M170" s="85"/>
      <c r="N170" s="75">
        <v>31965</v>
      </c>
      <c r="O170" s="91"/>
    </row>
    <row r="171" spans="1:15" s="9" customFormat="1" x14ac:dyDescent="0.25">
      <c r="A171" s="3">
        <f>ROW(171:171)-1</f>
        <v>170</v>
      </c>
      <c r="B171" s="5">
        <v>0.50472222222222229</v>
      </c>
      <c r="C171" s="3" t="s">
        <v>178</v>
      </c>
      <c r="D171" s="3" t="s">
        <v>222</v>
      </c>
      <c r="E171" s="3" t="s">
        <v>234</v>
      </c>
      <c r="F171" s="79" t="s">
        <v>245</v>
      </c>
      <c r="G171" s="3">
        <v>2020</v>
      </c>
      <c r="H171" s="5">
        <v>3.709490740740741E-2</v>
      </c>
      <c r="I171" s="5">
        <v>0.25458333333333327</v>
      </c>
      <c r="J171" s="29">
        <v>0.19861111111111118</v>
      </c>
      <c r="K171" s="29">
        <f>SUM(H171:J171)</f>
        <v>0.49028935185185185</v>
      </c>
      <c r="L171" s="29">
        <f>B171-K171</f>
        <v>1.4432870370370443E-2</v>
      </c>
      <c r="M171" t="s">
        <v>235</v>
      </c>
      <c r="N171" s="75">
        <v>34222</v>
      </c>
      <c r="O171" s="70" t="s">
        <v>310</v>
      </c>
    </row>
    <row r="172" spans="1:15" x14ac:dyDescent="0.25">
      <c r="A172" s="3">
        <f>ROW(172:172)-1</f>
        <v>171</v>
      </c>
      <c r="B172" s="5">
        <v>0.50472222222222229</v>
      </c>
      <c r="C172" s="3" t="s">
        <v>177</v>
      </c>
      <c r="D172" s="3" t="s">
        <v>222</v>
      </c>
      <c r="E172" s="3" t="s">
        <v>234</v>
      </c>
      <c r="F172" s="79" t="s">
        <v>245</v>
      </c>
      <c r="G172" s="3">
        <v>2020</v>
      </c>
      <c r="H172" s="5">
        <v>3.7499999999999992E-2</v>
      </c>
      <c r="I172" s="5">
        <v>0.25458333333333327</v>
      </c>
      <c r="J172" s="29">
        <v>0.19861111111111118</v>
      </c>
      <c r="K172" s="29">
        <f>SUM(H172:J172)</f>
        <v>0.49069444444444443</v>
      </c>
      <c r="L172" s="29">
        <f>B172-K172</f>
        <v>1.4027777777777861E-2</v>
      </c>
      <c r="M172" t="s">
        <v>235</v>
      </c>
      <c r="N172" s="75">
        <v>34326</v>
      </c>
      <c r="O172" s="70" t="s">
        <v>289</v>
      </c>
    </row>
    <row r="173" spans="1:15" x14ac:dyDescent="0.25">
      <c r="A173" s="3">
        <f>ROW(173:173)-1</f>
        <v>172</v>
      </c>
      <c r="B173" s="5">
        <v>0.50472222222222229</v>
      </c>
      <c r="C173" s="3" t="s">
        <v>157</v>
      </c>
      <c r="D173" s="3" t="s">
        <v>222</v>
      </c>
      <c r="E173" s="3" t="s">
        <v>234</v>
      </c>
      <c r="F173" s="79" t="s">
        <v>244</v>
      </c>
      <c r="G173" s="3">
        <v>2020</v>
      </c>
      <c r="H173" s="5">
        <v>3.7002314814814821E-2</v>
      </c>
      <c r="I173" s="5">
        <v>0.25458333333333327</v>
      </c>
      <c r="J173" s="29">
        <v>0.19861111111111118</v>
      </c>
      <c r="K173" s="29">
        <f>SUM(H173:J173)</f>
        <v>0.49019675925925926</v>
      </c>
      <c r="L173" s="29">
        <f>B173-K173</f>
        <v>1.4525462962963032E-2</v>
      </c>
      <c r="M173" t="s">
        <v>235</v>
      </c>
      <c r="N173" s="75">
        <v>31974</v>
      </c>
      <c r="O173" s="69"/>
    </row>
    <row r="174" spans="1:15" x14ac:dyDescent="0.25">
      <c r="A174" s="3">
        <f>ROW(174:174)-1</f>
        <v>173</v>
      </c>
      <c r="B174" s="5">
        <v>0.50527777777777771</v>
      </c>
      <c r="C174" s="3" t="s">
        <v>189</v>
      </c>
      <c r="D174" s="3" t="s">
        <v>222</v>
      </c>
      <c r="E174" s="3" t="s">
        <v>234</v>
      </c>
      <c r="F174" s="79" t="s">
        <v>244</v>
      </c>
      <c r="G174" s="3">
        <v>2020</v>
      </c>
      <c r="H174" s="5">
        <v>4.5092592592592594E-2</v>
      </c>
      <c r="I174" s="5">
        <v>0.26590277777777782</v>
      </c>
      <c r="J174" s="29">
        <v>0.16874999999999996</v>
      </c>
      <c r="K174" s="29">
        <f>SUM(H174:J174)</f>
        <v>0.47974537037037035</v>
      </c>
      <c r="L174" s="29">
        <f>B174-K174</f>
        <v>2.5532407407407365E-2</v>
      </c>
      <c r="M174" t="s">
        <v>235</v>
      </c>
      <c r="N174" s="75">
        <v>32617</v>
      </c>
      <c r="O174" s="70" t="s">
        <v>312</v>
      </c>
    </row>
    <row r="175" spans="1:15" x14ac:dyDescent="0.25">
      <c r="A175" s="4">
        <f>ROW(175:175)-1</f>
        <v>174</v>
      </c>
      <c r="B175" s="5">
        <v>0.50624999999999998</v>
      </c>
      <c r="C175" s="3" t="s">
        <v>10</v>
      </c>
      <c r="D175" s="3" t="s">
        <v>79</v>
      </c>
      <c r="E175" s="3" t="s">
        <v>11</v>
      </c>
      <c r="F175" s="79" t="s">
        <v>245</v>
      </c>
      <c r="G175" s="3">
        <v>2002</v>
      </c>
      <c r="H175" s="5">
        <v>4.9965277777777782E-2</v>
      </c>
      <c r="I175" s="5">
        <v>0.31873842592592594</v>
      </c>
      <c r="J175" s="29">
        <v>0.13750000000000001</v>
      </c>
      <c r="K175" s="29">
        <f>SUM(H175:J175)</f>
        <v>0.50620370370370371</v>
      </c>
      <c r="M175" s="5"/>
      <c r="N175" s="75"/>
      <c r="O175" s="69"/>
    </row>
    <row r="176" spans="1:15" s="9" customFormat="1" x14ac:dyDescent="0.25">
      <c r="A176" s="3">
        <f>ROW(176:176)-1</f>
        <v>175</v>
      </c>
      <c r="B176" s="5">
        <v>0.50812500000000005</v>
      </c>
      <c r="C176" s="86" t="s">
        <v>377</v>
      </c>
      <c r="D176" s="3" t="s">
        <v>374</v>
      </c>
      <c r="E176" s="86" t="s">
        <v>373</v>
      </c>
      <c r="F176" s="79" t="s">
        <v>254</v>
      </c>
      <c r="G176" s="3">
        <v>2024</v>
      </c>
      <c r="H176" s="5">
        <v>5.1238425925925923E-2</v>
      </c>
      <c r="I176" s="5">
        <v>0.25488425925925928</v>
      </c>
      <c r="J176" s="29">
        <v>0.1885300925925926</v>
      </c>
      <c r="K176" s="29">
        <f>SUM(H176:J176)</f>
        <v>0.49465277777777783</v>
      </c>
      <c r="L176" s="29">
        <f>B176-K176</f>
        <v>1.3472222222222219E-2</v>
      </c>
      <c r="M176"/>
      <c r="N176" s="102">
        <v>30933</v>
      </c>
      <c r="O176" s="85" t="s">
        <v>378</v>
      </c>
    </row>
    <row r="177" spans="1:15" x14ac:dyDescent="0.25">
      <c r="A177" s="4">
        <f>ROW(177:177)-1</f>
        <v>176</v>
      </c>
      <c r="B177" s="5">
        <v>0.50950231481481478</v>
      </c>
      <c r="C177" s="3" t="s">
        <v>96</v>
      </c>
      <c r="D177" s="3" t="s">
        <v>67</v>
      </c>
      <c r="E177" s="3" t="s">
        <v>39</v>
      </c>
      <c r="F177" s="79" t="s">
        <v>244</v>
      </c>
      <c r="G177" s="3">
        <v>2012</v>
      </c>
      <c r="H177" s="5">
        <v>5.2777777777777778E-2</v>
      </c>
      <c r="I177" s="5">
        <v>0.27371527777777777</v>
      </c>
      <c r="J177" s="29">
        <v>0.17605324074074072</v>
      </c>
      <c r="K177" s="29">
        <f>SUM(H177:J177)</f>
        <v>0.50254629629629621</v>
      </c>
      <c r="L177" s="29">
        <f>B177-K177</f>
        <v>6.9560185185185697E-3</v>
      </c>
      <c r="M177" s="5"/>
      <c r="N177" s="75">
        <v>29087</v>
      </c>
      <c r="O177" s="69"/>
    </row>
    <row r="178" spans="1:15" x14ac:dyDescent="0.25">
      <c r="A178" s="4">
        <f>ROW(178:178)-1</f>
        <v>177</v>
      </c>
      <c r="B178" s="5">
        <v>0.50967592592592592</v>
      </c>
      <c r="C178" s="4" t="s">
        <v>51</v>
      </c>
      <c r="D178" s="4" t="s">
        <v>66</v>
      </c>
      <c r="E178" s="4" t="s">
        <v>20</v>
      </c>
      <c r="F178" s="79" t="s">
        <v>244</v>
      </c>
      <c r="G178" s="3">
        <v>2012</v>
      </c>
      <c r="H178" s="5">
        <v>5.8125000000000003E-2</v>
      </c>
      <c r="I178" s="5">
        <v>0.24741898148148148</v>
      </c>
      <c r="J178" s="29">
        <v>0.19508101851851853</v>
      </c>
      <c r="K178" s="29">
        <f>SUM(H178:J178)</f>
        <v>0.50062499999999999</v>
      </c>
      <c r="L178" s="29">
        <f>B178-K178</f>
        <v>9.0509259259259345E-3</v>
      </c>
      <c r="M178" s="5"/>
      <c r="N178" s="75">
        <v>29920</v>
      </c>
      <c r="O178" s="69"/>
    </row>
    <row r="179" spans="1:15" x14ac:dyDescent="0.25">
      <c r="A179" s="4">
        <f>ROW(179:179)-1</f>
        <v>178</v>
      </c>
      <c r="B179" s="5">
        <v>0.51006944444444446</v>
      </c>
      <c r="C179" s="3" t="s">
        <v>180</v>
      </c>
      <c r="D179" s="3" t="s">
        <v>186</v>
      </c>
      <c r="E179" s="3" t="s">
        <v>185</v>
      </c>
      <c r="F179" s="79" t="s">
        <v>254</v>
      </c>
      <c r="G179" s="3">
        <v>2017</v>
      </c>
      <c r="H179" s="5">
        <v>5.9027777777777783E-2</v>
      </c>
      <c r="I179" s="29">
        <v>0.24990740740740738</v>
      </c>
      <c r="J179" s="29">
        <v>0.18934027777777776</v>
      </c>
      <c r="K179" s="29">
        <f>SUM(H179:J179)</f>
        <v>0.49827546296296288</v>
      </c>
      <c r="L179" s="29">
        <f>B179-K179</f>
        <v>1.1793981481481586E-2</v>
      </c>
      <c r="M179" s="5"/>
      <c r="N179" s="75">
        <v>28114</v>
      </c>
      <c r="O179" s="68" t="s">
        <v>304</v>
      </c>
    </row>
    <row r="180" spans="1:15" x14ac:dyDescent="0.25">
      <c r="A180" s="4">
        <f>ROW(180:180)-1</f>
        <v>179</v>
      </c>
      <c r="B180" s="5">
        <v>0.51020833333333326</v>
      </c>
      <c r="C180" s="3" t="s">
        <v>12</v>
      </c>
      <c r="D180" s="4" t="s">
        <v>71</v>
      </c>
      <c r="E180" s="3" t="s">
        <v>1</v>
      </c>
      <c r="F180" s="79" t="s">
        <v>254</v>
      </c>
      <c r="G180" s="4">
        <v>2004</v>
      </c>
      <c r="H180" s="5">
        <v>5.8182870370370371E-2</v>
      </c>
      <c r="I180" s="5">
        <v>0.25165509259259261</v>
      </c>
      <c r="J180" s="29">
        <v>0.18895833333333334</v>
      </c>
      <c r="K180" s="29">
        <f>SUM(H180:J180)</f>
        <v>0.49879629629629629</v>
      </c>
      <c r="L180" s="29">
        <f>B180-K180</f>
        <v>1.1412037037036971E-2</v>
      </c>
      <c r="M180" s="5"/>
      <c r="N180" s="75">
        <v>23012</v>
      </c>
      <c r="O180" s="69"/>
    </row>
    <row r="181" spans="1:15" x14ac:dyDescent="0.25">
      <c r="A181" s="3">
        <f>ROW(181:181)-1</f>
        <v>180</v>
      </c>
      <c r="B181" s="5">
        <v>0.51298611111111114</v>
      </c>
      <c r="C181" s="3" t="s">
        <v>228</v>
      </c>
      <c r="D181" s="3" t="s">
        <v>219</v>
      </c>
      <c r="E181" s="3" t="s">
        <v>220</v>
      </c>
      <c r="F181" s="79" t="s">
        <v>244</v>
      </c>
      <c r="G181" s="3">
        <v>2021</v>
      </c>
      <c r="H181" s="5">
        <v>6.4074074074074075E-2</v>
      </c>
      <c r="I181" s="5">
        <v>0.26237268518518519</v>
      </c>
      <c r="J181" s="29">
        <v>0.17912037037037035</v>
      </c>
      <c r="K181" s="29">
        <f>SUM(H181:J181)</f>
        <v>0.50556712962962957</v>
      </c>
      <c r="L181" s="29">
        <f>B181-K181</f>
        <v>7.418981481481568E-3</v>
      </c>
      <c r="N181" s="75">
        <v>32663</v>
      </c>
    </row>
    <row r="182" spans="1:15" x14ac:dyDescent="0.25">
      <c r="A182" s="4">
        <f>ROW(182:182)-1</f>
        <v>181</v>
      </c>
      <c r="B182" s="5">
        <v>0.51326388888888885</v>
      </c>
      <c r="C182" s="3" t="s">
        <v>124</v>
      </c>
      <c r="D182" s="3" t="s">
        <v>77</v>
      </c>
      <c r="E182" s="3" t="s">
        <v>32</v>
      </c>
      <c r="F182" s="79" t="s">
        <v>244</v>
      </c>
      <c r="G182" s="3">
        <v>2015</v>
      </c>
      <c r="H182" s="5">
        <v>5.3275462962962962E-2</v>
      </c>
      <c r="I182" s="5">
        <v>0.26052083333333337</v>
      </c>
      <c r="J182" s="29">
        <v>0.1887615740740741</v>
      </c>
      <c r="K182" s="29">
        <f>SUM(H182:J182)</f>
        <v>0.50255787037037047</v>
      </c>
      <c r="L182" s="29">
        <f>B182-K182</f>
        <v>1.0706018518518379E-2</v>
      </c>
      <c r="M182" s="5"/>
      <c r="N182" s="75">
        <v>30784</v>
      </c>
      <c r="O182" s="68" t="s">
        <v>302</v>
      </c>
    </row>
    <row r="183" spans="1:15" x14ac:dyDescent="0.25">
      <c r="A183" s="10">
        <f>ROW(183:183)-1</f>
        <v>182</v>
      </c>
      <c r="B183" s="8">
        <v>0.51346064814814818</v>
      </c>
      <c r="C183" s="10" t="s">
        <v>33</v>
      </c>
      <c r="D183" s="10" t="s">
        <v>67</v>
      </c>
      <c r="E183" s="10" t="s">
        <v>39</v>
      </c>
      <c r="F183" s="80" t="s">
        <v>325</v>
      </c>
      <c r="G183" s="10">
        <v>2012</v>
      </c>
      <c r="H183" s="8">
        <v>6.5601851851851856E-2</v>
      </c>
      <c r="I183" s="8">
        <v>0.25644675925925925</v>
      </c>
      <c r="J183" s="27">
        <v>0.18442129629629631</v>
      </c>
      <c r="K183" s="27">
        <f>SUM(H183:J183)</f>
        <v>0.50646990740740738</v>
      </c>
      <c r="L183" s="27">
        <f>B183-K183</f>
        <v>6.9907407407407973E-3</v>
      </c>
      <c r="M183" s="8"/>
      <c r="N183" s="76">
        <v>16520</v>
      </c>
      <c r="O183" s="72"/>
    </row>
    <row r="184" spans="1:15" x14ac:dyDescent="0.25">
      <c r="A184" s="4">
        <f>ROW(184:184)-1</f>
        <v>183</v>
      </c>
      <c r="B184" s="5">
        <v>0.51372685185185185</v>
      </c>
      <c r="C184" s="3" t="s">
        <v>6</v>
      </c>
      <c r="D184" s="3" t="s">
        <v>77</v>
      </c>
      <c r="E184" s="3" t="s">
        <v>15</v>
      </c>
      <c r="F184" s="79" t="s">
        <v>244</v>
      </c>
      <c r="G184" s="3">
        <v>2003</v>
      </c>
      <c r="H184" s="5">
        <v>4.0636574074074075E-2</v>
      </c>
      <c r="I184" s="5">
        <v>0.26428240740740744</v>
      </c>
      <c r="J184" s="29">
        <v>0.20353009259259258</v>
      </c>
      <c r="K184" s="29">
        <f>SUM(H184:J184)</f>
        <v>0.50844907407407414</v>
      </c>
      <c r="L184" s="29">
        <f>B184-K184</f>
        <v>5.2777777777777146E-3</v>
      </c>
      <c r="M184" s="5"/>
      <c r="N184" s="75">
        <v>26387</v>
      </c>
      <c r="O184" s="69"/>
    </row>
    <row r="185" spans="1:15" x14ac:dyDescent="0.25">
      <c r="A185" s="4">
        <f>ROW(185:185)-1</f>
        <v>184</v>
      </c>
      <c r="B185" s="5">
        <v>0.51407407407407402</v>
      </c>
      <c r="C185" s="3" t="s">
        <v>41</v>
      </c>
      <c r="D185" s="3" t="s">
        <v>78</v>
      </c>
      <c r="E185" s="3" t="s">
        <v>24</v>
      </c>
      <c r="F185" s="79" t="s">
        <v>244</v>
      </c>
      <c r="G185" s="3">
        <v>2007</v>
      </c>
      <c r="H185" s="5">
        <v>4.8622685185185179E-2</v>
      </c>
      <c r="I185" s="5">
        <v>0.291875</v>
      </c>
      <c r="J185" s="29">
        <v>0.17052083333333334</v>
      </c>
      <c r="K185" s="29">
        <f>SUM(H185:J185)</f>
        <v>0.51101851851851854</v>
      </c>
      <c r="L185" s="29">
        <f>B185-K185</f>
        <v>3.0555555555554781E-3</v>
      </c>
      <c r="M185" s="5"/>
      <c r="N185" s="75">
        <v>27938</v>
      </c>
      <c r="O185" s="68" t="s">
        <v>292</v>
      </c>
    </row>
    <row r="186" spans="1:15" x14ac:dyDescent="0.25">
      <c r="A186" s="3">
        <f>ROW(186:186)-1</f>
        <v>185</v>
      </c>
      <c r="B186" s="5">
        <v>0.51439814814814822</v>
      </c>
      <c r="C186" s="86" t="s">
        <v>358</v>
      </c>
      <c r="D186" s="86" t="s">
        <v>340</v>
      </c>
      <c r="E186" s="3" t="s">
        <v>341</v>
      </c>
      <c r="F186" s="81" t="s">
        <v>256</v>
      </c>
      <c r="G186" s="3">
        <v>2023</v>
      </c>
      <c r="H186" s="5">
        <v>5.8888888888888886E-2</v>
      </c>
      <c r="I186" s="5">
        <v>0.25744212962962965</v>
      </c>
      <c r="J186" s="29">
        <v>0.18565972222222224</v>
      </c>
      <c r="K186" s="29">
        <f>SUM(H186:J186)</f>
        <v>0.50199074074074079</v>
      </c>
      <c r="L186" s="29">
        <f>B186-K186</f>
        <v>1.2407407407407423E-2</v>
      </c>
      <c r="N186" s="102">
        <v>34411</v>
      </c>
      <c r="O186" s="85" t="s">
        <v>361</v>
      </c>
    </row>
    <row r="187" spans="1:15" s="2" customFormat="1" x14ac:dyDescent="0.25">
      <c r="A187" s="3">
        <f>ROW(187:187)-1</f>
        <v>186</v>
      </c>
      <c r="B187" s="5">
        <v>0.51549768518518524</v>
      </c>
      <c r="C187" s="3" t="s">
        <v>236</v>
      </c>
      <c r="D187" s="3" t="s">
        <v>169</v>
      </c>
      <c r="E187" s="3" t="s">
        <v>170</v>
      </c>
      <c r="F187" s="79" t="s">
        <v>249</v>
      </c>
      <c r="G187" s="3">
        <v>2021</v>
      </c>
      <c r="H187" s="5">
        <v>6.1446759259259263E-2</v>
      </c>
      <c r="I187" s="5">
        <v>0.25460648148148152</v>
      </c>
      <c r="J187" s="29">
        <v>0.19061342592592592</v>
      </c>
      <c r="K187" s="29">
        <f>SUM(H187:J187)</f>
        <v>0.50666666666666671</v>
      </c>
      <c r="L187" s="29">
        <f>B187-K187</f>
        <v>8.8310185185185297E-3</v>
      </c>
      <c r="M187"/>
      <c r="N187" s="75">
        <v>22508</v>
      </c>
      <c r="O187" s="70" t="s">
        <v>317</v>
      </c>
    </row>
    <row r="188" spans="1:15" x14ac:dyDescent="0.25">
      <c r="A188" s="3">
        <f>ROW(188:188)-1</f>
        <v>187</v>
      </c>
      <c r="B188" s="5">
        <v>0.51618055555555564</v>
      </c>
      <c r="C188" s="3" t="s">
        <v>224</v>
      </c>
      <c r="D188" s="3" t="s">
        <v>222</v>
      </c>
      <c r="E188" s="3" t="s">
        <v>234</v>
      </c>
      <c r="F188" s="79" t="s">
        <v>244</v>
      </c>
      <c r="G188" s="3">
        <v>2020</v>
      </c>
      <c r="H188" s="5">
        <v>5.3159722222222226E-2</v>
      </c>
      <c r="I188" s="5">
        <v>0.27194444444444443</v>
      </c>
      <c r="J188" s="29">
        <v>0.17847222222222225</v>
      </c>
      <c r="K188" s="29">
        <f>SUM(H188:J188)</f>
        <v>0.50357638888888889</v>
      </c>
      <c r="L188" s="29">
        <f>B188-K188</f>
        <v>1.260416666666675E-2</v>
      </c>
      <c r="M188" t="s">
        <v>235</v>
      </c>
      <c r="N188" s="75">
        <v>33073</v>
      </c>
      <c r="O188" s="68" t="s">
        <v>283</v>
      </c>
    </row>
    <row r="189" spans="1:15" x14ac:dyDescent="0.25">
      <c r="A189" s="4">
        <f>ROW(189:189)-1</f>
        <v>188</v>
      </c>
      <c r="B189" s="5">
        <v>0.51674768518518521</v>
      </c>
      <c r="C189" s="4" t="s">
        <v>277</v>
      </c>
      <c r="D189" s="4" t="s">
        <v>278</v>
      </c>
      <c r="E189" s="4" t="s">
        <v>275</v>
      </c>
      <c r="F189" s="79" t="s">
        <v>245</v>
      </c>
      <c r="G189" s="3">
        <v>2021</v>
      </c>
      <c r="H189" s="5">
        <v>5.512731481481481E-2</v>
      </c>
      <c r="I189" s="5">
        <v>0.25223379629629633</v>
      </c>
      <c r="J189" s="29">
        <v>0.19924768518518518</v>
      </c>
      <c r="K189" s="29">
        <f>SUM(H189:J189)</f>
        <v>0.50660879629629629</v>
      </c>
      <c r="L189" s="29">
        <f>B189-K189</f>
        <v>1.0138888888888919E-2</v>
      </c>
      <c r="N189" s="75">
        <v>34700</v>
      </c>
    </row>
    <row r="190" spans="1:15" x14ac:dyDescent="0.25">
      <c r="A190" s="4">
        <f>ROW(190:190)-1</f>
        <v>189</v>
      </c>
      <c r="B190" s="5">
        <v>0.51731481481481478</v>
      </c>
      <c r="C190" s="3" t="s">
        <v>12</v>
      </c>
      <c r="D190" s="3" t="s">
        <v>80</v>
      </c>
      <c r="E190" s="3" t="s">
        <v>81</v>
      </c>
      <c r="F190" s="79" t="s">
        <v>254</v>
      </c>
      <c r="G190" s="3">
        <v>2005</v>
      </c>
      <c r="H190" s="5">
        <v>6.2581018518518508E-2</v>
      </c>
      <c r="I190" s="5">
        <v>0.24975694444444443</v>
      </c>
      <c r="J190" s="29">
        <v>0.19074074074074074</v>
      </c>
      <c r="K190" s="29">
        <f>SUM(H190:J190)</f>
        <v>0.50307870370370367</v>
      </c>
      <c r="L190" s="29">
        <f>B190-K190</f>
        <v>1.4236111111111116E-2</v>
      </c>
      <c r="M190" s="5"/>
      <c r="N190" s="75">
        <v>23012</v>
      </c>
      <c r="O190" s="69"/>
    </row>
    <row r="191" spans="1:15" x14ac:dyDescent="0.25">
      <c r="A191" s="4">
        <f>ROW(191:191)-1</f>
        <v>190</v>
      </c>
      <c r="B191" s="5">
        <v>0.51734953703703701</v>
      </c>
      <c r="C191" s="4" t="s">
        <v>98</v>
      </c>
      <c r="D191" s="4" t="s">
        <v>66</v>
      </c>
      <c r="E191" s="4" t="s">
        <v>20</v>
      </c>
      <c r="F191" s="79" t="s">
        <v>261</v>
      </c>
      <c r="G191" s="3">
        <v>2012</v>
      </c>
      <c r="H191" s="5">
        <v>4.5613425925925925E-2</v>
      </c>
      <c r="I191" s="5">
        <v>0.23538194444444446</v>
      </c>
      <c r="J191" s="29">
        <v>0.22599537037037035</v>
      </c>
      <c r="K191" s="29">
        <f>SUM(H191:J191)</f>
        <v>0.50699074074074069</v>
      </c>
      <c r="L191" s="29">
        <f>B191-K191</f>
        <v>1.0358796296296324E-2</v>
      </c>
      <c r="M191" s="5"/>
      <c r="N191" s="75">
        <v>22831</v>
      </c>
      <c r="O191" s="69"/>
    </row>
    <row r="192" spans="1:15" x14ac:dyDescent="0.25">
      <c r="A192" s="3">
        <f>ROW(192:192)-1</f>
        <v>191</v>
      </c>
      <c r="B192" s="5">
        <v>0.51769675925925929</v>
      </c>
      <c r="C192" s="3" t="s">
        <v>384</v>
      </c>
      <c r="D192" s="3" t="s">
        <v>77</v>
      </c>
      <c r="E192" s="3" t="s">
        <v>32</v>
      </c>
      <c r="F192" s="79" t="s">
        <v>251</v>
      </c>
      <c r="G192" s="3">
        <v>2024</v>
      </c>
      <c r="H192" s="5">
        <v>4.9502314814814811E-2</v>
      </c>
      <c r="I192" s="5">
        <v>0.26951388888888889</v>
      </c>
      <c r="J192" s="29">
        <v>0.18053240740740742</v>
      </c>
      <c r="K192" s="29">
        <f>SUM(H192:J192)</f>
        <v>0.49954861111111115</v>
      </c>
      <c r="L192" s="29">
        <f>B192-K192</f>
        <v>1.8148148148148135E-2</v>
      </c>
      <c r="N192" s="75">
        <v>32534</v>
      </c>
      <c r="O192" s="107" t="s">
        <v>286</v>
      </c>
    </row>
    <row r="193" spans="1:15" x14ac:dyDescent="0.25">
      <c r="A193" s="3">
        <f>ROW(193:193)-1</f>
        <v>192</v>
      </c>
      <c r="B193" s="5">
        <v>0.51870370370370367</v>
      </c>
      <c r="C193" s="3" t="s">
        <v>225</v>
      </c>
      <c r="D193" s="3" t="s">
        <v>222</v>
      </c>
      <c r="E193" s="3" t="s">
        <v>234</v>
      </c>
      <c r="F193" s="79" t="s">
        <v>245</v>
      </c>
      <c r="G193" s="3">
        <v>2020</v>
      </c>
      <c r="H193" s="5">
        <v>4.8703703703703707E-2</v>
      </c>
      <c r="I193" s="5">
        <v>0.28037037037037044</v>
      </c>
      <c r="J193" s="29">
        <v>0.17986111111111114</v>
      </c>
      <c r="K193" s="29">
        <f>SUM(H193:J193)</f>
        <v>0.50893518518518532</v>
      </c>
      <c r="L193" s="29">
        <f>B193-K193</f>
        <v>9.7685185185183432E-3</v>
      </c>
      <c r="M193" t="s">
        <v>235</v>
      </c>
      <c r="N193" s="77">
        <v>34107</v>
      </c>
      <c r="O193" s="69"/>
    </row>
    <row r="194" spans="1:15" x14ac:dyDescent="0.25">
      <c r="A194" s="4">
        <f>ROW(194:194)-1</f>
        <v>193</v>
      </c>
      <c r="B194" s="8">
        <v>0.51893518518518522</v>
      </c>
      <c r="C194" s="10" t="s">
        <v>60</v>
      </c>
      <c r="D194" s="10" t="s">
        <v>64</v>
      </c>
      <c r="E194" s="10" t="s">
        <v>9</v>
      </c>
      <c r="F194" s="80" t="s">
        <v>327</v>
      </c>
      <c r="G194" s="10">
        <v>2010</v>
      </c>
      <c r="H194" s="8">
        <v>5.9814814814814814E-2</v>
      </c>
      <c r="I194" s="8">
        <v>0.28215277777777775</v>
      </c>
      <c r="J194" s="27">
        <v>0.16993055555555556</v>
      </c>
      <c r="K194" s="27">
        <f>SUM(H194:J194)</f>
        <v>0.51189814814814816</v>
      </c>
      <c r="L194" s="27">
        <f>B194-K194</f>
        <v>7.0370370370370638E-3</v>
      </c>
      <c r="N194" s="75">
        <v>21347</v>
      </c>
      <c r="O194" s="69" t="s">
        <v>284</v>
      </c>
    </row>
    <row r="195" spans="1:15" x14ac:dyDescent="0.25">
      <c r="A195" s="3">
        <f>ROW(195:195)-1</f>
        <v>194</v>
      </c>
      <c r="B195" s="5">
        <v>0.52052083333333332</v>
      </c>
      <c r="C195" s="3" t="s">
        <v>226</v>
      </c>
      <c r="D195" s="3" t="s">
        <v>222</v>
      </c>
      <c r="E195" s="3" t="s">
        <v>234</v>
      </c>
      <c r="F195" s="79" t="s">
        <v>245</v>
      </c>
      <c r="G195" s="3">
        <v>2020</v>
      </c>
      <c r="H195" s="5">
        <v>5.1122685185185188E-2</v>
      </c>
      <c r="I195" s="5">
        <v>0.26590277777777782</v>
      </c>
      <c r="J195" s="29">
        <v>0.18041666666666667</v>
      </c>
      <c r="K195" s="29">
        <f>SUM(H195:J195)</f>
        <v>0.49744212962962969</v>
      </c>
      <c r="L195" s="29">
        <f>B195-K195</f>
        <v>2.3078703703703629E-2</v>
      </c>
      <c r="M195" t="s">
        <v>235</v>
      </c>
      <c r="N195" s="75">
        <v>34190</v>
      </c>
      <c r="O195" s="69"/>
    </row>
    <row r="196" spans="1:15" x14ac:dyDescent="0.25">
      <c r="A196" s="86">
        <f>ROW(196:196)-1</f>
        <v>195</v>
      </c>
      <c r="B196" s="5">
        <v>0.52099537037037036</v>
      </c>
      <c r="C196" s="86" t="s">
        <v>226</v>
      </c>
      <c r="D196" s="86" t="s">
        <v>241</v>
      </c>
      <c r="E196" s="86" t="s">
        <v>242</v>
      </c>
      <c r="F196" s="79" t="s">
        <v>245</v>
      </c>
      <c r="G196" s="3">
        <v>2022</v>
      </c>
      <c r="H196" s="5">
        <v>5.6377314814814818E-2</v>
      </c>
      <c r="I196" s="5">
        <v>0.25969907407407405</v>
      </c>
      <c r="J196" s="29">
        <v>0.19407407407407407</v>
      </c>
      <c r="K196" s="29">
        <f>SUM(H196:J196)</f>
        <v>0.51015046296296296</v>
      </c>
      <c r="L196" s="29">
        <f>B196-K196</f>
        <v>1.08449074074074E-2</v>
      </c>
      <c r="N196" s="75">
        <v>34190</v>
      </c>
      <c r="O196" s="89" t="s">
        <v>348</v>
      </c>
    </row>
    <row r="197" spans="1:15" x14ac:dyDescent="0.25">
      <c r="A197" s="3">
        <f>ROW(197:197)-1</f>
        <v>196</v>
      </c>
      <c r="B197" s="5">
        <v>0.5220717592592593</v>
      </c>
      <c r="C197" s="3" t="s">
        <v>240</v>
      </c>
      <c r="D197" s="3" t="s">
        <v>191</v>
      </c>
      <c r="E197" s="3" t="s">
        <v>192</v>
      </c>
      <c r="F197" s="79" t="s">
        <v>244</v>
      </c>
      <c r="G197" s="3">
        <v>2021</v>
      </c>
      <c r="H197" s="5">
        <v>4.8553240740740744E-2</v>
      </c>
      <c r="I197" s="5">
        <v>0.25884259259259262</v>
      </c>
      <c r="J197" s="29">
        <v>0.20018518518518516</v>
      </c>
      <c r="K197" s="29">
        <f>SUM(H197:J197)</f>
        <v>0.50758101851851856</v>
      </c>
      <c r="L197" s="29">
        <f>B197-K197</f>
        <v>1.4490740740740748E-2</v>
      </c>
      <c r="N197" s="75">
        <v>31976</v>
      </c>
      <c r="O197" s="69"/>
    </row>
    <row r="198" spans="1:15" x14ac:dyDescent="0.25">
      <c r="A198" s="4">
        <f>ROW(198:198)-1</f>
        <v>197</v>
      </c>
      <c r="B198" s="5">
        <v>0.52276620370370364</v>
      </c>
      <c r="C198" s="3" t="s">
        <v>214</v>
      </c>
      <c r="D198" s="3" t="s">
        <v>78</v>
      </c>
      <c r="E198" s="3" t="s">
        <v>24</v>
      </c>
      <c r="F198" s="79" t="s">
        <v>245</v>
      </c>
      <c r="G198" s="3">
        <v>2019</v>
      </c>
      <c r="H198" s="5">
        <v>5.6446759259259259E-2</v>
      </c>
      <c r="I198" s="5">
        <v>0.29100694444444447</v>
      </c>
      <c r="J198" s="29">
        <v>0.16601851851851854</v>
      </c>
      <c r="K198" s="29">
        <f>SUM(H198:J198)</f>
        <v>0.51347222222222222</v>
      </c>
      <c r="L198" s="29">
        <f>B198-K198</f>
        <v>9.293981481481417E-3</v>
      </c>
      <c r="N198" s="75">
        <v>33333</v>
      </c>
      <c r="O198" s="70" t="s">
        <v>300</v>
      </c>
    </row>
    <row r="199" spans="1:15" x14ac:dyDescent="0.25">
      <c r="A199" s="4">
        <f>ROW(199:199)-1</f>
        <v>198</v>
      </c>
      <c r="B199" s="5">
        <v>0.5234375</v>
      </c>
      <c r="C199" s="3" t="s">
        <v>19</v>
      </c>
      <c r="D199" s="3" t="s">
        <v>66</v>
      </c>
      <c r="E199" s="3" t="s">
        <v>20</v>
      </c>
      <c r="F199" s="79" t="s">
        <v>244</v>
      </c>
      <c r="G199" s="3">
        <v>2004</v>
      </c>
      <c r="H199" s="5">
        <v>6.1585648148148153E-2</v>
      </c>
      <c r="I199" s="5">
        <v>0.26560185185185187</v>
      </c>
      <c r="J199" s="29">
        <v>0.18787037037037035</v>
      </c>
      <c r="K199" s="29">
        <f>SUM(H199:J199)</f>
        <v>0.51505787037037032</v>
      </c>
      <c r="L199" s="29">
        <f>B199-K199</f>
        <v>8.3796296296296813E-3</v>
      </c>
      <c r="M199" s="9"/>
      <c r="N199" s="75">
        <v>26761</v>
      </c>
      <c r="O199" s="69"/>
    </row>
    <row r="200" spans="1:15" x14ac:dyDescent="0.25">
      <c r="A200" s="3">
        <f>ROW(200:200)-1</f>
        <v>199</v>
      </c>
      <c r="B200" s="5">
        <v>0.52391203703703704</v>
      </c>
      <c r="C200" s="103" t="s">
        <v>363</v>
      </c>
      <c r="D200" s="3" t="s">
        <v>71</v>
      </c>
      <c r="E200" s="3" t="s">
        <v>1</v>
      </c>
      <c r="F200" s="79" t="s">
        <v>256</v>
      </c>
      <c r="G200" s="3">
        <v>2023</v>
      </c>
      <c r="H200" s="5">
        <v>4.3483796296296291E-2</v>
      </c>
      <c r="I200" s="5">
        <v>0.27098379629629626</v>
      </c>
      <c r="J200" s="29">
        <v>0.19947916666666665</v>
      </c>
      <c r="K200" s="29">
        <f>SUM(H200:J200)</f>
        <v>0.51394675925925926</v>
      </c>
      <c r="L200" s="29">
        <f>B200-K200</f>
        <v>9.9652777777777812E-3</v>
      </c>
      <c r="N200" s="99">
        <v>36108</v>
      </c>
      <c r="O200" s="85" t="s">
        <v>364</v>
      </c>
    </row>
    <row r="201" spans="1:15" x14ac:dyDescent="0.25">
      <c r="A201" s="4">
        <f>ROW(201:201)-1</f>
        <v>200</v>
      </c>
      <c r="B201" s="5">
        <v>0.52415509259259252</v>
      </c>
      <c r="C201" s="4" t="s">
        <v>110</v>
      </c>
      <c r="D201" s="4" t="s">
        <v>71</v>
      </c>
      <c r="E201" s="4" t="s">
        <v>1</v>
      </c>
      <c r="F201" s="79" t="s">
        <v>248</v>
      </c>
      <c r="G201" s="3">
        <v>2014</v>
      </c>
      <c r="H201" s="5">
        <v>6.3634259259259265E-2</v>
      </c>
      <c r="I201" s="5">
        <v>0.27049768518518519</v>
      </c>
      <c r="J201" s="29">
        <v>0.17802083333333332</v>
      </c>
      <c r="K201" s="29">
        <f>SUM(H201:J201)</f>
        <v>0.51215277777777779</v>
      </c>
      <c r="L201" s="29">
        <f>B201-K201</f>
        <v>1.200231481481473E-2</v>
      </c>
      <c r="N201" s="75">
        <v>23808</v>
      </c>
      <c r="O201" s="69"/>
    </row>
    <row r="202" spans="1:15" x14ac:dyDescent="0.25">
      <c r="A202" s="4">
        <f>ROW(202:202)-1</f>
        <v>201</v>
      </c>
      <c r="B202" s="5">
        <v>0.52458333333333329</v>
      </c>
      <c r="C202" s="3" t="s">
        <v>51</v>
      </c>
      <c r="D202" s="3" t="s">
        <v>64</v>
      </c>
      <c r="E202" s="3" t="s">
        <v>9</v>
      </c>
      <c r="F202" s="79" t="s">
        <v>245</v>
      </c>
      <c r="G202" s="3">
        <v>2010</v>
      </c>
      <c r="H202" s="5">
        <v>5.5219907407407405E-2</v>
      </c>
      <c r="I202" s="5">
        <v>0.24581018518518519</v>
      </c>
      <c r="J202" s="29">
        <v>0.21636574074074075</v>
      </c>
      <c r="K202" s="29">
        <f>SUM(H202:J202)</f>
        <v>0.51739583333333339</v>
      </c>
      <c r="L202" s="29">
        <f>B202-K202</f>
        <v>7.1874999999999023E-3</v>
      </c>
      <c r="N202" s="75">
        <v>29920</v>
      </c>
      <c r="O202" s="69"/>
    </row>
    <row r="203" spans="1:15" x14ac:dyDescent="0.25">
      <c r="A203" s="3">
        <f>ROW(203:203)-1</f>
        <v>202</v>
      </c>
      <c r="B203" s="5">
        <v>0.52624999999999988</v>
      </c>
      <c r="C203" s="3" t="s">
        <v>160</v>
      </c>
      <c r="D203" s="3" t="s">
        <v>222</v>
      </c>
      <c r="E203" s="3" t="s">
        <v>234</v>
      </c>
      <c r="F203" s="79" t="s">
        <v>248</v>
      </c>
      <c r="G203" s="3">
        <v>2020</v>
      </c>
      <c r="H203" s="5">
        <v>4.3576388888888894E-2</v>
      </c>
      <c r="I203" s="5">
        <v>0.26590277777777782</v>
      </c>
      <c r="J203" s="29">
        <v>0.19652777777777775</v>
      </c>
      <c r="K203" s="29">
        <f>SUM(H203:J203)</f>
        <v>0.50600694444444438</v>
      </c>
      <c r="L203" s="29">
        <f>B203-K203</f>
        <v>2.02430555555555E-2</v>
      </c>
      <c r="M203" t="s">
        <v>235</v>
      </c>
      <c r="N203" s="75">
        <v>27603</v>
      </c>
      <c r="O203" s="69"/>
    </row>
    <row r="204" spans="1:15" x14ac:dyDescent="0.25">
      <c r="A204" s="4">
        <f>ROW(204:204)-1</f>
        <v>203</v>
      </c>
      <c r="B204" s="5">
        <v>0.52642361111111113</v>
      </c>
      <c r="C204" s="3" t="s">
        <v>8</v>
      </c>
      <c r="D204" s="3" t="s">
        <v>78</v>
      </c>
      <c r="E204" s="3" t="s">
        <v>24</v>
      </c>
      <c r="F204" s="79" t="s">
        <v>254</v>
      </c>
      <c r="G204" s="3">
        <v>2007</v>
      </c>
      <c r="H204" s="5">
        <v>3.6990740740740741E-2</v>
      </c>
      <c r="I204" s="5">
        <v>0.32233796296296297</v>
      </c>
      <c r="J204" s="29">
        <v>0.15995370370370371</v>
      </c>
      <c r="K204" s="29">
        <f>SUM(H204:J204)</f>
        <v>0.51928240740740739</v>
      </c>
      <c r="L204" s="29">
        <f>B204-K204</f>
        <v>7.1412037037037468E-3</v>
      </c>
      <c r="N204" s="75">
        <v>23582</v>
      </c>
      <c r="O204" s="69"/>
    </row>
    <row r="205" spans="1:15" x14ac:dyDescent="0.25">
      <c r="A205" s="4">
        <f>ROW(205:205)-1</f>
        <v>204</v>
      </c>
      <c r="B205" s="5">
        <v>0.52666666666666673</v>
      </c>
      <c r="C205" s="3" t="s">
        <v>57</v>
      </c>
      <c r="D205" s="3" t="s">
        <v>156</v>
      </c>
      <c r="E205" s="3" t="s">
        <v>20</v>
      </c>
      <c r="F205" s="79" t="s">
        <v>261</v>
      </c>
      <c r="G205" s="3">
        <v>2016</v>
      </c>
      <c r="H205" s="5">
        <v>5.4768518518518522E-2</v>
      </c>
      <c r="I205" s="5">
        <v>0.24981481481481482</v>
      </c>
      <c r="J205" s="29">
        <v>0.20564814814814814</v>
      </c>
      <c r="K205" s="29">
        <f>SUM(H205:J205)</f>
        <v>0.51023148148148145</v>
      </c>
      <c r="L205" s="29">
        <f>B205-K205</f>
        <v>1.6435185185185275E-2</v>
      </c>
      <c r="N205" s="75">
        <v>22885</v>
      </c>
      <c r="O205" s="69"/>
    </row>
    <row r="206" spans="1:15" s="9" customFormat="1" x14ac:dyDescent="0.25">
      <c r="A206" s="4">
        <f>ROW(206:206)-1</f>
        <v>205</v>
      </c>
      <c r="B206" s="5">
        <v>0.52712962962962961</v>
      </c>
      <c r="C206" s="4" t="s">
        <v>53</v>
      </c>
      <c r="D206" s="4" t="s">
        <v>113</v>
      </c>
      <c r="E206" s="4" t="s">
        <v>114</v>
      </c>
      <c r="F206" s="79" t="s">
        <v>261</v>
      </c>
      <c r="G206" s="3">
        <v>2014</v>
      </c>
      <c r="H206" s="5">
        <v>5.8206018518518511E-2</v>
      </c>
      <c r="I206" s="5">
        <v>0.31688657407407406</v>
      </c>
      <c r="J206" s="29">
        <v>0.15212962962962964</v>
      </c>
      <c r="K206" s="29">
        <f>SUM(H206:J206)</f>
        <v>0.52722222222222226</v>
      </c>
      <c r="L206" s="29"/>
      <c r="M206"/>
      <c r="N206" s="75">
        <v>23327</v>
      </c>
      <c r="O206" s="68" t="s">
        <v>285</v>
      </c>
    </row>
    <row r="207" spans="1:15" s="85" customFormat="1" x14ac:dyDescent="0.25">
      <c r="A207" s="4">
        <f>ROW(207:207)-1</f>
        <v>206</v>
      </c>
      <c r="B207" s="5">
        <v>0.52777777777777779</v>
      </c>
      <c r="C207" s="3" t="s">
        <v>168</v>
      </c>
      <c r="D207" s="3" t="s">
        <v>169</v>
      </c>
      <c r="E207" s="3" t="s">
        <v>170</v>
      </c>
      <c r="F207" s="79" t="s">
        <v>254</v>
      </c>
      <c r="G207" s="3">
        <v>2017</v>
      </c>
      <c r="H207" s="5">
        <v>4.809027777777778E-2</v>
      </c>
      <c r="I207" s="5">
        <v>0.28475694444444444</v>
      </c>
      <c r="J207" s="29">
        <v>0.19008101851851852</v>
      </c>
      <c r="K207" s="29">
        <f>SUM(H207:J207)</f>
        <v>0.52292824074074074</v>
      </c>
      <c r="L207" s="29">
        <f>B207-K207</f>
        <v>4.849537037037055E-3</v>
      </c>
      <c r="M207"/>
      <c r="N207" s="75">
        <v>28231</v>
      </c>
      <c r="O207" s="69"/>
    </row>
    <row r="208" spans="1:15" x14ac:dyDescent="0.25">
      <c r="A208" s="4">
        <f>ROW(208:208)-1</f>
        <v>207</v>
      </c>
      <c r="B208" s="5">
        <v>0.52825231481481483</v>
      </c>
      <c r="C208" s="3" t="s">
        <v>125</v>
      </c>
      <c r="D208" s="3" t="s">
        <v>77</v>
      </c>
      <c r="E208" s="3" t="s">
        <v>32</v>
      </c>
      <c r="F208" s="79" t="s">
        <v>244</v>
      </c>
      <c r="G208" s="3">
        <v>2015</v>
      </c>
      <c r="H208" s="5">
        <v>5.7569444444444444E-2</v>
      </c>
      <c r="I208" s="5">
        <v>0.28082175925925928</v>
      </c>
      <c r="J208" s="29">
        <v>0.18060185185185185</v>
      </c>
      <c r="K208" s="29">
        <f>SUM(H208:J208)</f>
        <v>0.51899305555555553</v>
      </c>
      <c r="L208" s="29">
        <f>B208-K208</f>
        <v>9.2592592592593004E-3</v>
      </c>
      <c r="N208" s="75">
        <v>30154</v>
      </c>
      <c r="O208" s="68" t="s">
        <v>307</v>
      </c>
    </row>
    <row r="209" spans="1:15" x14ac:dyDescent="0.25">
      <c r="A209" s="4">
        <f>ROW(209:209)-1</f>
        <v>208</v>
      </c>
      <c r="B209" s="5">
        <v>0.52836805555555555</v>
      </c>
      <c r="C209" s="3" t="s">
        <v>162</v>
      </c>
      <c r="D209" s="3" t="s">
        <v>71</v>
      </c>
      <c r="E209" s="4" t="s">
        <v>1</v>
      </c>
      <c r="F209" s="79" t="s">
        <v>261</v>
      </c>
      <c r="G209" s="3">
        <v>2014</v>
      </c>
      <c r="H209" s="5">
        <v>5.5046296296296295E-2</v>
      </c>
      <c r="I209" s="5">
        <v>0.25135416666666666</v>
      </c>
      <c r="J209" s="29">
        <v>0.21342592592592591</v>
      </c>
      <c r="K209" s="29">
        <f>SUM(H209:J209)</f>
        <v>0.51982638888888888</v>
      </c>
      <c r="L209" s="29">
        <f>B209-K209</f>
        <v>8.5416666666666696E-3</v>
      </c>
      <c r="N209" s="75">
        <v>22838</v>
      </c>
      <c r="O209" s="69" t="s">
        <v>306</v>
      </c>
    </row>
    <row r="210" spans="1:15" x14ac:dyDescent="0.25">
      <c r="A210" s="4">
        <f>ROW(210:210)-1</f>
        <v>209</v>
      </c>
      <c r="B210" s="5">
        <v>0.53016203703703701</v>
      </c>
      <c r="C210" s="3" t="s">
        <v>21</v>
      </c>
      <c r="D210" s="3" t="s">
        <v>66</v>
      </c>
      <c r="E210" s="3" t="s">
        <v>20</v>
      </c>
      <c r="F210" s="79" t="s">
        <v>251</v>
      </c>
      <c r="G210" s="3">
        <v>2004</v>
      </c>
      <c r="H210" s="5">
        <v>5.7268518518518517E-2</v>
      </c>
      <c r="I210" s="5">
        <v>0.28339120370370369</v>
      </c>
      <c r="J210" s="29">
        <v>0.18087962962962964</v>
      </c>
      <c r="K210" s="29">
        <f>SUM(H210:J210)</f>
        <v>0.52153935185185185</v>
      </c>
      <c r="L210" s="29">
        <f>B210-K210</f>
        <v>8.6226851851851638E-3</v>
      </c>
      <c r="N210" s="75">
        <v>24324</v>
      </c>
      <c r="O210" s="69"/>
    </row>
    <row r="211" spans="1:15" x14ac:dyDescent="0.25">
      <c r="A211" s="4">
        <f>ROW(211:211)-1</f>
        <v>210</v>
      </c>
      <c r="B211" s="5">
        <v>0.53055555555555556</v>
      </c>
      <c r="C211" s="3" t="s">
        <v>6</v>
      </c>
      <c r="D211" s="3" t="s">
        <v>66</v>
      </c>
      <c r="E211" s="3" t="s">
        <v>20</v>
      </c>
      <c r="F211" s="79" t="s">
        <v>244</v>
      </c>
      <c r="G211" s="3">
        <v>2002</v>
      </c>
      <c r="H211" s="5">
        <v>4.4120370370370372E-2</v>
      </c>
      <c r="I211" s="5">
        <v>0.24065972222222221</v>
      </c>
      <c r="J211" s="29">
        <v>0.23635416666666667</v>
      </c>
      <c r="K211" s="29">
        <f>SUM(H211:J211)</f>
        <v>0.52113425925925927</v>
      </c>
      <c r="L211" s="29">
        <f>B211-K211</f>
        <v>9.4212962962962887E-3</v>
      </c>
      <c r="N211" s="75">
        <v>26387</v>
      </c>
      <c r="O211" s="69"/>
    </row>
    <row r="212" spans="1:15" x14ac:dyDescent="0.25">
      <c r="A212" s="86">
        <f>ROW(212:212)-1</f>
        <v>211</v>
      </c>
      <c r="B212" s="87">
        <v>0.53083333333333338</v>
      </c>
      <c r="C212" s="86" t="s">
        <v>228</v>
      </c>
      <c r="D212" s="86" t="s">
        <v>350</v>
      </c>
      <c r="E212" s="86" t="s">
        <v>351</v>
      </c>
      <c r="F212" s="79" t="s">
        <v>244</v>
      </c>
      <c r="G212" s="86">
        <v>2022</v>
      </c>
      <c r="H212" s="87">
        <v>6.1273148148148153E-2</v>
      </c>
      <c r="I212" s="87">
        <v>0.2795138888888889</v>
      </c>
      <c r="J212" s="88">
        <v>0.18218749999999997</v>
      </c>
      <c r="K212" s="88">
        <f>SUM(H212:J212)</f>
        <v>0.522974537037037</v>
      </c>
      <c r="L212" s="88">
        <f>B212-K212</f>
        <v>7.8587962962963775E-3</v>
      </c>
      <c r="M212" s="87"/>
      <c r="N212" s="75">
        <v>32663</v>
      </c>
      <c r="O212" s="91"/>
    </row>
    <row r="213" spans="1:15" x14ac:dyDescent="0.25">
      <c r="A213" s="3">
        <f>ROW(213:213)-1</f>
        <v>212</v>
      </c>
      <c r="B213" s="5">
        <v>0.53206018518518516</v>
      </c>
      <c r="C213" s="3" t="s">
        <v>211</v>
      </c>
      <c r="D213" s="3" t="s">
        <v>222</v>
      </c>
      <c r="E213" s="3" t="s">
        <v>234</v>
      </c>
      <c r="F213" s="79" t="s">
        <v>248</v>
      </c>
      <c r="G213" s="3">
        <v>2020</v>
      </c>
      <c r="H213" s="5">
        <v>5.1759259259259262E-2</v>
      </c>
      <c r="I213" s="5">
        <v>0.26590277777777782</v>
      </c>
      <c r="J213" s="29">
        <v>0.19652777777777775</v>
      </c>
      <c r="K213" s="29">
        <f>SUM(H213:J213)</f>
        <v>0.51418981481481485</v>
      </c>
      <c r="L213" s="29">
        <f>B213-K213</f>
        <v>1.7870370370370314E-2</v>
      </c>
      <c r="M213" t="s">
        <v>235</v>
      </c>
      <c r="N213" s="75">
        <v>26005</v>
      </c>
      <c r="O213" s="68" t="s">
        <v>287</v>
      </c>
    </row>
    <row r="214" spans="1:15" s="9" customFormat="1" x14ac:dyDescent="0.25">
      <c r="A214" s="4">
        <f>ROW(214:214)-1</f>
        <v>213</v>
      </c>
      <c r="B214" s="5">
        <v>0.53208333333333335</v>
      </c>
      <c r="C214" s="3" t="s">
        <v>164</v>
      </c>
      <c r="D214" s="3" t="s">
        <v>165</v>
      </c>
      <c r="E214" s="3" t="s">
        <v>166</v>
      </c>
      <c r="F214" s="79" t="s">
        <v>245</v>
      </c>
      <c r="G214" s="3">
        <v>2016</v>
      </c>
      <c r="H214" s="5">
        <v>5.5509259259259258E-2</v>
      </c>
      <c r="I214" s="29">
        <v>0.2669212962962963</v>
      </c>
      <c r="J214" s="29">
        <v>0.2036111111111111</v>
      </c>
      <c r="K214" s="29">
        <f>SUM(H214:J214)</f>
        <v>0.52604166666666663</v>
      </c>
      <c r="L214" s="29">
        <f>B214-K214</f>
        <v>6.0416666666667229E-3</v>
      </c>
      <c r="M214"/>
      <c r="N214" s="75">
        <v>31916</v>
      </c>
      <c r="O214" s="69"/>
    </row>
    <row r="215" spans="1:15" x14ac:dyDescent="0.25">
      <c r="A215" s="4">
        <f>ROW(215:215)-1</f>
        <v>214</v>
      </c>
      <c r="B215" s="5">
        <v>0.53339120370370374</v>
      </c>
      <c r="C215" s="3" t="s">
        <v>101</v>
      </c>
      <c r="D215" s="3" t="s">
        <v>77</v>
      </c>
      <c r="E215" s="3" t="s">
        <v>32</v>
      </c>
      <c r="F215" s="79" t="s">
        <v>254</v>
      </c>
      <c r="G215" s="3">
        <v>2017</v>
      </c>
      <c r="H215" s="5">
        <v>5.9525462962962961E-2</v>
      </c>
      <c r="I215" s="5">
        <v>0.27025462962962959</v>
      </c>
      <c r="J215" s="29">
        <v>0.19182870370370372</v>
      </c>
      <c r="K215" s="29">
        <f>SUM(H215:J215)</f>
        <v>0.52160879629629631</v>
      </c>
      <c r="L215" s="29">
        <f>B215-K215</f>
        <v>1.1782407407407436E-2</v>
      </c>
      <c r="N215" s="75">
        <v>27191</v>
      </c>
      <c r="O215" s="69"/>
    </row>
    <row r="216" spans="1:15" x14ac:dyDescent="0.25">
      <c r="A216" s="3">
        <f>ROW(216:216)-1</f>
        <v>215</v>
      </c>
      <c r="B216" s="5">
        <v>0.5340625</v>
      </c>
      <c r="C216" s="3" t="s">
        <v>227</v>
      </c>
      <c r="D216" s="3" t="s">
        <v>222</v>
      </c>
      <c r="E216" s="3" t="s">
        <v>234</v>
      </c>
      <c r="F216" s="79" t="s">
        <v>245</v>
      </c>
      <c r="G216" s="3">
        <v>2020</v>
      </c>
      <c r="H216" s="5">
        <v>5.8252314814814812E-2</v>
      </c>
      <c r="I216" s="5">
        <v>0.28819444444444442</v>
      </c>
      <c r="J216" s="29">
        <v>0.17847222222222225</v>
      </c>
      <c r="K216" s="29">
        <f>SUM(H216:J216)</f>
        <v>0.52491898148148142</v>
      </c>
      <c r="L216" s="29">
        <f>B216-K216</f>
        <v>9.1435185185185786E-3</v>
      </c>
      <c r="M216" t="s">
        <v>235</v>
      </c>
      <c r="N216" s="75">
        <v>34019</v>
      </c>
      <c r="O216" s="69" t="s">
        <v>316</v>
      </c>
    </row>
    <row r="217" spans="1:15" x14ac:dyDescent="0.25">
      <c r="A217" s="3">
        <f>ROW(217:217)-1</f>
        <v>216</v>
      </c>
      <c r="B217" s="5">
        <v>0.53666666666666663</v>
      </c>
      <c r="C217" s="3" t="s">
        <v>228</v>
      </c>
      <c r="D217" s="3" t="s">
        <v>222</v>
      </c>
      <c r="E217" s="3" t="s">
        <v>234</v>
      </c>
      <c r="F217" s="79" t="s">
        <v>244</v>
      </c>
      <c r="G217" s="3">
        <v>2020</v>
      </c>
      <c r="H217" s="5">
        <v>5.3993055555555551E-2</v>
      </c>
      <c r="I217" s="5">
        <v>0.28059027777777779</v>
      </c>
      <c r="J217" s="29">
        <v>0.1972222222222223</v>
      </c>
      <c r="K217" s="29">
        <f>SUM(H217:J217)</f>
        <v>0.53180555555555564</v>
      </c>
      <c r="L217" s="29">
        <f>B217-K217</f>
        <v>4.8611111111109828E-3</v>
      </c>
      <c r="M217" t="s">
        <v>235</v>
      </c>
      <c r="N217" s="75">
        <v>32663</v>
      </c>
      <c r="O217" s="69"/>
    </row>
    <row r="218" spans="1:15" x14ac:dyDescent="0.25">
      <c r="A218" s="3">
        <f>ROW(218:218)-1</f>
        <v>217</v>
      </c>
      <c r="B218" s="5">
        <v>0.53736111111111107</v>
      </c>
      <c r="C218" s="3" t="s">
        <v>187</v>
      </c>
      <c r="D218" s="3" t="s">
        <v>222</v>
      </c>
      <c r="E218" s="3" t="s">
        <v>234</v>
      </c>
      <c r="F218" s="79" t="s">
        <v>254</v>
      </c>
      <c r="G218" s="3">
        <v>2020</v>
      </c>
      <c r="H218" s="5">
        <v>4.6180555555555558E-2</v>
      </c>
      <c r="I218" s="5">
        <v>0.26590277777777782</v>
      </c>
      <c r="J218" s="29">
        <v>0.19027777777777777</v>
      </c>
      <c r="K218" s="29">
        <f>SUM(H218:J218)</f>
        <v>0.50236111111111115</v>
      </c>
      <c r="L218" s="29">
        <f>B218-K218</f>
        <v>3.499999999999992E-2</v>
      </c>
      <c r="M218" t="s">
        <v>235</v>
      </c>
      <c r="N218" s="75">
        <v>28184</v>
      </c>
      <c r="O218" s="69"/>
    </row>
    <row r="219" spans="1:15" s="9" customFormat="1" x14ac:dyDescent="0.25">
      <c r="A219" s="3">
        <f>ROW(219:219)-1</f>
        <v>218</v>
      </c>
      <c r="B219" s="5">
        <v>0.5379976851851852</v>
      </c>
      <c r="C219" s="3" t="s">
        <v>221</v>
      </c>
      <c r="D219" s="3" t="s">
        <v>219</v>
      </c>
      <c r="E219" s="3" t="s">
        <v>220</v>
      </c>
      <c r="F219" s="79" t="s">
        <v>244</v>
      </c>
      <c r="G219" s="3">
        <v>2019</v>
      </c>
      <c r="H219" s="5">
        <v>5.4456018518518522E-2</v>
      </c>
      <c r="I219" s="5">
        <v>0.28091435185185182</v>
      </c>
      <c r="J219" s="29">
        <v>0.18997685185185187</v>
      </c>
      <c r="K219" s="29">
        <f>SUM(H219:J219)</f>
        <v>0.52534722222222219</v>
      </c>
      <c r="L219" s="29">
        <f>B219-K219</f>
        <v>1.2650462962963016E-2</v>
      </c>
      <c r="M219"/>
      <c r="N219" s="75" t="s">
        <v>320</v>
      </c>
      <c r="O219" s="68" t="s">
        <v>281</v>
      </c>
    </row>
    <row r="220" spans="1:15" s="85" customFormat="1" x14ac:dyDescent="0.25">
      <c r="A220" s="3">
        <f>ROW(220:220)-1</f>
        <v>219</v>
      </c>
      <c r="B220" s="5">
        <v>0.53805555555555551</v>
      </c>
      <c r="C220" s="3" t="s">
        <v>394</v>
      </c>
      <c r="D220" s="3" t="s">
        <v>77</v>
      </c>
      <c r="E220" s="3" t="s">
        <v>32</v>
      </c>
      <c r="F220" s="79" t="s">
        <v>245</v>
      </c>
      <c r="G220" s="3">
        <v>2025</v>
      </c>
      <c r="H220" s="5">
        <v>5.3171296296296293E-2</v>
      </c>
      <c r="I220" s="5">
        <v>0.27081018518518518</v>
      </c>
      <c r="J220" s="29">
        <v>0.20067129629629629</v>
      </c>
      <c r="K220" s="29">
        <f>SUM(H220:J220)</f>
        <v>0.52465277777777775</v>
      </c>
      <c r="L220" s="29">
        <f>B220-K220</f>
        <v>1.3402777777777763E-2</v>
      </c>
      <c r="M220"/>
      <c r="N220" s="99"/>
      <c r="O220" s="91"/>
    </row>
    <row r="221" spans="1:15" s="9" customFormat="1" x14ac:dyDescent="0.25">
      <c r="A221" s="4">
        <f>ROW(221:221)-1</f>
        <v>220</v>
      </c>
      <c r="B221" s="5">
        <v>0.53873842592592591</v>
      </c>
      <c r="C221" s="3" t="s">
        <v>60</v>
      </c>
      <c r="D221" s="3" t="s">
        <v>73</v>
      </c>
      <c r="E221" s="3" t="s">
        <v>23</v>
      </c>
      <c r="F221" s="79" t="s">
        <v>327</v>
      </c>
      <c r="G221" s="3">
        <v>2012</v>
      </c>
      <c r="H221" s="5">
        <v>6.1226851851851859E-2</v>
      </c>
      <c r="I221" s="5">
        <v>0.28991898148148149</v>
      </c>
      <c r="J221" s="29">
        <v>0.18134259259259258</v>
      </c>
      <c r="K221" s="29">
        <f>SUM(H221:J221)</f>
        <v>0.53248842592592593</v>
      </c>
      <c r="L221" s="29">
        <f>B221-K221</f>
        <v>6.2499999999999778E-3</v>
      </c>
      <c r="M221"/>
      <c r="N221" s="75">
        <v>21347</v>
      </c>
      <c r="O221" s="69" t="s">
        <v>284</v>
      </c>
    </row>
    <row r="222" spans="1:15" s="9" customFormat="1" x14ac:dyDescent="0.25">
      <c r="A222" s="3">
        <f>ROW(222:222)-1</f>
        <v>221</v>
      </c>
      <c r="B222" s="5">
        <v>0.54135416666666669</v>
      </c>
      <c r="C222" s="3" t="s">
        <v>384</v>
      </c>
      <c r="D222" s="3" t="s">
        <v>222</v>
      </c>
      <c r="E222" s="3" t="s">
        <v>234</v>
      </c>
      <c r="F222" s="79" t="s">
        <v>244</v>
      </c>
      <c r="G222" s="3">
        <v>2020</v>
      </c>
      <c r="H222" s="5">
        <v>4.2187500000000003E-2</v>
      </c>
      <c r="I222" s="5">
        <v>0.27967592592592594</v>
      </c>
      <c r="J222" s="29">
        <v>0.20277777777777783</v>
      </c>
      <c r="K222" s="29">
        <f>SUM(H222:J222)</f>
        <v>0.52464120370370382</v>
      </c>
      <c r="L222" s="29">
        <f>B222-K222</f>
        <v>1.6712962962962874E-2</v>
      </c>
      <c r="M222" t="s">
        <v>235</v>
      </c>
      <c r="N222" s="75">
        <v>32534</v>
      </c>
      <c r="O222" s="68" t="s">
        <v>286</v>
      </c>
    </row>
    <row r="223" spans="1:15" s="9" customFormat="1" x14ac:dyDescent="0.25">
      <c r="A223" s="3">
        <f>ROW(223:223)-1</f>
        <v>222</v>
      </c>
      <c r="B223" s="5">
        <v>0.54135416666666669</v>
      </c>
      <c r="C223" s="3" t="s">
        <v>386</v>
      </c>
      <c r="D223" s="3" t="s">
        <v>78</v>
      </c>
      <c r="E223" s="3" t="s">
        <v>24</v>
      </c>
      <c r="F223" s="79" t="s">
        <v>244</v>
      </c>
      <c r="G223" s="3">
        <v>2024</v>
      </c>
      <c r="H223" s="5">
        <v>4.5682870370370374E-2</v>
      </c>
      <c r="I223" s="5">
        <v>0.31586805555555558</v>
      </c>
      <c r="J223" s="29">
        <v>0.17133101851851851</v>
      </c>
      <c r="K223" s="29">
        <f>SUM(H223:J223)</f>
        <v>0.53288194444444448</v>
      </c>
      <c r="L223" s="29">
        <f>B223-K223</f>
        <v>8.4722222222222143E-3</v>
      </c>
      <c r="M223"/>
      <c r="N223" s="99"/>
      <c r="O223" s="91"/>
    </row>
    <row r="224" spans="1:15" s="9" customFormat="1" x14ac:dyDescent="0.25">
      <c r="A224" s="4">
        <f>ROW(224:224)-1</f>
        <v>223</v>
      </c>
      <c r="B224" s="5">
        <v>0.54212962962962963</v>
      </c>
      <c r="C224" s="3" t="s">
        <v>7</v>
      </c>
      <c r="D224" s="3" t="s">
        <v>61</v>
      </c>
      <c r="E224" s="3" t="s">
        <v>87</v>
      </c>
      <c r="F224" s="79" t="s">
        <v>254</v>
      </c>
      <c r="G224" s="3">
        <v>2010</v>
      </c>
      <c r="H224" s="5">
        <v>4.0543981481481479E-2</v>
      </c>
      <c r="I224" s="5">
        <v>0.28439814814814818</v>
      </c>
      <c r="J224" s="29">
        <v>0.21504629629629632</v>
      </c>
      <c r="K224" s="29">
        <f>SUM(H224:J224)</f>
        <v>0.539988425925926</v>
      </c>
      <c r="L224" s="29">
        <f>B224-K224</f>
        <v>2.1412037037036313E-3</v>
      </c>
      <c r="M224" t="s">
        <v>203</v>
      </c>
      <c r="N224" s="75">
        <v>25629</v>
      </c>
      <c r="O224" s="69" t="s">
        <v>318</v>
      </c>
    </row>
    <row r="225" spans="1:15" s="9" customFormat="1" x14ac:dyDescent="0.25">
      <c r="A225" s="3">
        <f>ROW(225:225)-1</f>
        <v>224</v>
      </c>
      <c r="B225" s="5">
        <v>0.54222222222222216</v>
      </c>
      <c r="C225" s="3" t="s">
        <v>3</v>
      </c>
      <c r="D225" s="3" t="s">
        <v>222</v>
      </c>
      <c r="E225" s="3" t="s">
        <v>234</v>
      </c>
      <c r="F225" s="79" t="s">
        <v>249</v>
      </c>
      <c r="G225" s="3">
        <v>2020</v>
      </c>
      <c r="H225" s="5">
        <v>4.7685185185185185E-2</v>
      </c>
      <c r="I225" s="5">
        <v>0.26590277777777782</v>
      </c>
      <c r="J225" s="29">
        <v>0.19652777777777775</v>
      </c>
      <c r="K225" s="29">
        <f>SUM(H225:J225)</f>
        <v>0.51011574074074073</v>
      </c>
      <c r="L225" s="29">
        <f>B225-K225</f>
        <v>3.210648148148143E-2</v>
      </c>
      <c r="M225" t="s">
        <v>235</v>
      </c>
      <c r="N225" s="77">
        <v>22021</v>
      </c>
      <c r="O225" s="69"/>
    </row>
    <row r="226" spans="1:15" s="9" customFormat="1" x14ac:dyDescent="0.25">
      <c r="A226" s="3">
        <f>ROW(226:226)-1</f>
        <v>225</v>
      </c>
      <c r="B226" s="5">
        <v>0.54378472222222218</v>
      </c>
      <c r="C226" s="3" t="s">
        <v>229</v>
      </c>
      <c r="D226" s="3" t="s">
        <v>222</v>
      </c>
      <c r="E226" s="3" t="s">
        <v>234</v>
      </c>
      <c r="F226" s="79" t="s">
        <v>244</v>
      </c>
      <c r="G226" s="3">
        <v>2020</v>
      </c>
      <c r="H226" s="5">
        <v>5.5729166666666677E-2</v>
      </c>
      <c r="I226" s="5">
        <v>0.29222222222222216</v>
      </c>
      <c r="J226" s="29">
        <v>0.18263888888888891</v>
      </c>
      <c r="K226" s="29">
        <f>SUM(H226:J226)</f>
        <v>0.53059027777777779</v>
      </c>
      <c r="L226" s="29">
        <f>B226-K226</f>
        <v>1.3194444444444398E-2</v>
      </c>
      <c r="M226" t="s">
        <v>235</v>
      </c>
      <c r="N226" s="75">
        <v>31720</v>
      </c>
      <c r="O226" s="69"/>
    </row>
    <row r="227" spans="1:15" x14ac:dyDescent="0.25">
      <c r="A227" s="3">
        <f>ROW(227:227)-1</f>
        <v>226</v>
      </c>
      <c r="B227" s="5">
        <v>0.54409722222222223</v>
      </c>
      <c r="C227" s="3" t="s">
        <v>230</v>
      </c>
      <c r="D227" s="3" t="s">
        <v>222</v>
      </c>
      <c r="E227" s="3" t="s">
        <v>234</v>
      </c>
      <c r="F227" s="79" t="s">
        <v>244</v>
      </c>
      <c r="G227" s="3">
        <v>2020</v>
      </c>
      <c r="H227" s="5">
        <v>5.1759259259259262E-2</v>
      </c>
      <c r="I227" s="5">
        <v>0.27967592592592599</v>
      </c>
      <c r="J227" s="29">
        <v>0.19097222222222221</v>
      </c>
      <c r="K227" s="29">
        <f>SUM(H227:J227)</f>
        <v>0.52240740740740743</v>
      </c>
      <c r="L227" s="29">
        <f>B227-K227</f>
        <v>2.1689814814814801E-2</v>
      </c>
      <c r="M227" t="s">
        <v>235</v>
      </c>
      <c r="N227" s="75">
        <v>32534</v>
      </c>
      <c r="O227" s="69"/>
    </row>
    <row r="228" spans="1:15" s="85" customFormat="1" x14ac:dyDescent="0.25">
      <c r="A228" s="3">
        <f>ROW(228:228)-1</f>
        <v>227</v>
      </c>
      <c r="B228" s="5">
        <v>0.54500000000000004</v>
      </c>
      <c r="C228" s="3" t="s">
        <v>231</v>
      </c>
      <c r="D228" s="3" t="s">
        <v>222</v>
      </c>
      <c r="E228" s="3" t="s">
        <v>234</v>
      </c>
      <c r="F228" s="79" t="s">
        <v>256</v>
      </c>
      <c r="G228" s="3">
        <v>2020</v>
      </c>
      <c r="H228" s="5">
        <v>4.5833333333333337E-2</v>
      </c>
      <c r="I228" s="5">
        <v>0.28037037037037044</v>
      </c>
      <c r="J228" s="29">
        <v>0.20416666666666672</v>
      </c>
      <c r="K228" s="29">
        <f>SUM(H228:J228)</f>
        <v>0.53037037037037049</v>
      </c>
      <c r="L228" s="29">
        <f>B228-K228</f>
        <v>1.4629629629629548E-2</v>
      </c>
      <c r="M228" t="s">
        <v>235</v>
      </c>
      <c r="N228" s="75">
        <v>33285</v>
      </c>
      <c r="O228" s="69"/>
    </row>
    <row r="229" spans="1:15" s="85" customFormat="1" x14ac:dyDescent="0.25">
      <c r="A229" s="4">
        <f>ROW(229:229)-1</f>
        <v>228</v>
      </c>
      <c r="B229" s="5">
        <v>0.54543981481481485</v>
      </c>
      <c r="C229" s="3" t="s">
        <v>12</v>
      </c>
      <c r="D229" s="3" t="s">
        <v>82</v>
      </c>
      <c r="E229" s="3" t="s">
        <v>83</v>
      </c>
      <c r="F229" s="82" t="s">
        <v>254</v>
      </c>
      <c r="G229" s="3">
        <v>2006</v>
      </c>
      <c r="H229" s="5">
        <v>4.0115740740740737E-2</v>
      </c>
      <c r="I229" s="5">
        <v>0.30160879629629628</v>
      </c>
      <c r="J229" s="29">
        <v>0.19204861111111113</v>
      </c>
      <c r="K229" s="29">
        <f>SUM(H229:J229)</f>
        <v>0.53377314814814814</v>
      </c>
      <c r="L229" s="29">
        <f>B229-K229</f>
        <v>1.1666666666666714E-2</v>
      </c>
      <c r="M229"/>
      <c r="N229" s="75">
        <v>23012</v>
      </c>
      <c r="O229" s="69"/>
    </row>
    <row r="230" spans="1:15" s="85" customFormat="1" x14ac:dyDescent="0.25">
      <c r="A230" s="4">
        <f>ROW(230:230)-1</f>
        <v>229</v>
      </c>
      <c r="B230" s="5">
        <v>0.54596064814814815</v>
      </c>
      <c r="C230" s="3" t="s">
        <v>12</v>
      </c>
      <c r="D230" s="4" t="s">
        <v>73</v>
      </c>
      <c r="E230" s="3" t="s">
        <v>23</v>
      </c>
      <c r="F230" s="79" t="s">
        <v>251</v>
      </c>
      <c r="G230" s="3">
        <v>2002</v>
      </c>
      <c r="H230" s="5">
        <v>6.2268518518518522E-2</v>
      </c>
      <c r="I230" s="5">
        <v>0.27437499999999998</v>
      </c>
      <c r="J230" s="29">
        <v>0.19908564814814814</v>
      </c>
      <c r="K230" s="29">
        <f>SUM(H230:J230)</f>
        <v>0.53572916666666659</v>
      </c>
      <c r="L230" s="29">
        <f>B230-K230</f>
        <v>1.0231481481481564E-2</v>
      </c>
      <c r="M230"/>
      <c r="N230" s="75">
        <v>23012</v>
      </c>
      <c r="O230" s="69"/>
    </row>
    <row r="231" spans="1:15" s="85" customFormat="1" x14ac:dyDescent="0.25">
      <c r="A231" s="3">
        <f>ROW(231:231)-1</f>
        <v>230</v>
      </c>
      <c r="B231" s="5">
        <v>0.54603009259259261</v>
      </c>
      <c r="C231" s="3" t="s">
        <v>268</v>
      </c>
      <c r="D231" s="3" t="s">
        <v>219</v>
      </c>
      <c r="E231" s="3" t="s">
        <v>220</v>
      </c>
      <c r="F231" s="79" t="s">
        <v>251</v>
      </c>
      <c r="G231" s="3">
        <v>2021</v>
      </c>
      <c r="H231" s="5">
        <v>5.7592592592592591E-2</v>
      </c>
      <c r="I231" s="5">
        <v>0.28149305555555554</v>
      </c>
      <c r="J231" s="29">
        <v>0.18930555555555553</v>
      </c>
      <c r="K231" s="29">
        <f>SUM(H231:J231)</f>
        <v>0.52839120370370363</v>
      </c>
      <c r="L231" s="29">
        <f>B231-K231</f>
        <v>1.7638888888888982E-2</v>
      </c>
      <c r="M231"/>
      <c r="N231" s="75">
        <v>1986</v>
      </c>
      <c r="O231" s="69"/>
    </row>
    <row r="232" spans="1:15" s="85" customFormat="1" x14ac:dyDescent="0.25">
      <c r="A232" s="4">
        <f>ROW(232:232)-1</f>
        <v>231</v>
      </c>
      <c r="B232" s="5">
        <v>0.54798611111111117</v>
      </c>
      <c r="C232" s="3" t="s">
        <v>103</v>
      </c>
      <c r="D232" s="4" t="s">
        <v>77</v>
      </c>
      <c r="E232" s="3" t="s">
        <v>32</v>
      </c>
      <c r="F232" s="79" t="s">
        <v>248</v>
      </c>
      <c r="G232" s="3">
        <v>2013</v>
      </c>
      <c r="H232" s="5">
        <v>6.671296296296296E-2</v>
      </c>
      <c r="I232" s="5">
        <v>0.263125</v>
      </c>
      <c r="J232" s="29">
        <v>0.19940972222222222</v>
      </c>
      <c r="K232" s="29">
        <f>SUM(H232:J232)</f>
        <v>0.52924768518518517</v>
      </c>
      <c r="L232" s="29">
        <f>B232-K232</f>
        <v>1.8738425925926006E-2</v>
      </c>
      <c r="M232"/>
      <c r="N232" s="75">
        <v>24087</v>
      </c>
      <c r="O232" s="69"/>
    </row>
    <row r="233" spans="1:15" s="85" customFormat="1" x14ac:dyDescent="0.25">
      <c r="A233" s="4">
        <f>ROW(233:233)-1</f>
        <v>232</v>
      </c>
      <c r="B233" s="5">
        <v>0.54981481481481487</v>
      </c>
      <c r="C233" s="4" t="s">
        <v>99</v>
      </c>
      <c r="D233" s="4" t="s">
        <v>66</v>
      </c>
      <c r="E233" s="4" t="s">
        <v>20</v>
      </c>
      <c r="F233" s="79" t="s">
        <v>254</v>
      </c>
      <c r="G233" s="3">
        <v>2012</v>
      </c>
      <c r="H233" s="5">
        <v>5.4525462962962963E-2</v>
      </c>
      <c r="I233" s="5">
        <v>0.30115740740740743</v>
      </c>
      <c r="J233" s="29">
        <v>0.18305555555555555</v>
      </c>
      <c r="K233" s="29">
        <f>SUM(H233:J233)</f>
        <v>0.53873842592592591</v>
      </c>
      <c r="L233" s="29">
        <f>B233-K233</f>
        <v>1.1076388888888955E-2</v>
      </c>
      <c r="M233"/>
      <c r="N233" s="75">
        <v>25850</v>
      </c>
      <c r="O233" s="69"/>
    </row>
    <row r="234" spans="1:15" s="85" customFormat="1" x14ac:dyDescent="0.25">
      <c r="A234" s="4">
        <f>ROW(234:234)-1</f>
        <v>233</v>
      </c>
      <c r="B234" s="5">
        <v>0.55035879629629625</v>
      </c>
      <c r="C234" s="3" t="s">
        <v>55</v>
      </c>
      <c r="D234" s="3" t="s">
        <v>64</v>
      </c>
      <c r="E234" s="3" t="s">
        <v>9</v>
      </c>
      <c r="F234" s="79" t="s">
        <v>244</v>
      </c>
      <c r="G234" s="3">
        <v>2010</v>
      </c>
      <c r="H234" s="5">
        <v>6.2245370370370368E-2</v>
      </c>
      <c r="I234" s="5">
        <v>0.27667824074074071</v>
      </c>
      <c r="J234" s="29">
        <v>0.20453703703703704</v>
      </c>
      <c r="K234" s="29">
        <f>SUM(H234:J234)</f>
        <v>0.5434606481481481</v>
      </c>
      <c r="L234" s="29">
        <f>B234-K234</f>
        <v>6.8981481481481532E-3</v>
      </c>
      <c r="M234" s="9"/>
      <c r="N234" s="75">
        <v>29437</v>
      </c>
      <c r="O234" s="69"/>
    </row>
    <row r="235" spans="1:15" s="85" customFormat="1" x14ac:dyDescent="0.25">
      <c r="A235" s="4">
        <f>ROW(235:235)-1</f>
        <v>234</v>
      </c>
      <c r="B235" s="5">
        <v>0.55543981481481486</v>
      </c>
      <c r="C235" s="3" t="s">
        <v>12</v>
      </c>
      <c r="D235" s="4" t="s">
        <v>85</v>
      </c>
      <c r="E235" s="3" t="s">
        <v>30</v>
      </c>
      <c r="F235" s="79" t="s">
        <v>254</v>
      </c>
      <c r="G235" s="3">
        <v>2003</v>
      </c>
      <c r="H235" s="5">
        <v>5.6122685185185185E-2</v>
      </c>
      <c r="I235" s="5">
        <v>0.28605324074074073</v>
      </c>
      <c r="J235" s="29">
        <v>0.19886574074074073</v>
      </c>
      <c r="K235" s="29">
        <f>SUM(H235:J235)</f>
        <v>0.54104166666666664</v>
      </c>
      <c r="L235" s="29">
        <f>B235-K235</f>
        <v>1.4398148148148215E-2</v>
      </c>
      <c r="M235"/>
      <c r="N235" s="75">
        <v>23012</v>
      </c>
      <c r="O235" s="69"/>
    </row>
    <row r="236" spans="1:15" s="85" customFormat="1" x14ac:dyDescent="0.25">
      <c r="A236" s="3">
        <f>ROW(236:236)-1</f>
        <v>235</v>
      </c>
      <c r="B236" s="5">
        <v>0.55843750000000003</v>
      </c>
      <c r="C236" s="3" t="s">
        <v>215</v>
      </c>
      <c r="D236" s="3" t="s">
        <v>78</v>
      </c>
      <c r="E236" s="3" t="s">
        <v>24</v>
      </c>
      <c r="F236" s="79" t="s">
        <v>254</v>
      </c>
      <c r="G236" s="3">
        <v>2024</v>
      </c>
      <c r="H236" s="5">
        <v>4.4699074074074072E-2</v>
      </c>
      <c r="I236" s="5">
        <v>0.33358796296296295</v>
      </c>
      <c r="J236" s="29">
        <v>0.17107638888888888</v>
      </c>
      <c r="K236" s="29">
        <f>SUM(H236:J236)</f>
        <v>0.54936342592592591</v>
      </c>
      <c r="L236" s="29">
        <f>B236-K236</f>
        <v>9.0740740740741233E-3</v>
      </c>
      <c r="M236"/>
      <c r="N236" s="99"/>
      <c r="O236" s="91"/>
    </row>
    <row r="237" spans="1:15" s="85" customFormat="1" x14ac:dyDescent="0.25">
      <c r="A237" s="4">
        <f>ROW(237:237)-1</f>
        <v>236</v>
      </c>
      <c r="B237" s="5">
        <v>0.55876157407407401</v>
      </c>
      <c r="C237" s="3" t="s">
        <v>6</v>
      </c>
      <c r="D237" s="3" t="s">
        <v>64</v>
      </c>
      <c r="E237" s="3" t="s">
        <v>9</v>
      </c>
      <c r="F237" s="79" t="s">
        <v>244</v>
      </c>
      <c r="G237" s="3">
        <v>2005</v>
      </c>
      <c r="H237" s="5">
        <v>4.2118055555555554E-2</v>
      </c>
      <c r="I237" s="5">
        <v>0.26027777777777777</v>
      </c>
      <c r="J237" s="29">
        <v>0.24937500000000001</v>
      </c>
      <c r="K237" s="29">
        <f>SUM(H237:J237)</f>
        <v>0.55177083333333332</v>
      </c>
      <c r="L237" s="29">
        <f>B237-K237</f>
        <v>6.9907407407406863E-3</v>
      </c>
      <c r="M237"/>
      <c r="N237" s="75">
        <v>26387</v>
      </c>
      <c r="O237" s="69"/>
    </row>
    <row r="238" spans="1:15" s="85" customFormat="1" x14ac:dyDescent="0.25">
      <c r="A238" s="4">
        <f>ROW(238:238)-1</f>
        <v>237</v>
      </c>
      <c r="B238" s="5">
        <v>0.56119212962962961</v>
      </c>
      <c r="C238" s="3" t="s">
        <v>12</v>
      </c>
      <c r="D238" s="3" t="s">
        <v>77</v>
      </c>
      <c r="E238" s="3" t="s">
        <v>32</v>
      </c>
      <c r="F238" s="79" t="s">
        <v>254</v>
      </c>
      <c r="G238" s="3">
        <v>2007</v>
      </c>
      <c r="H238" s="5">
        <v>5.6099537037037038E-2</v>
      </c>
      <c r="I238" s="5">
        <v>0.27037037037037037</v>
      </c>
      <c r="J238" s="29">
        <v>0.22060185185185185</v>
      </c>
      <c r="K238" s="29">
        <f>SUM(H238:J238)</f>
        <v>0.54707175925925922</v>
      </c>
      <c r="L238" s="29">
        <f>B238-K238</f>
        <v>1.4120370370370394E-2</v>
      </c>
      <c r="M238"/>
      <c r="N238" s="75">
        <v>23012</v>
      </c>
      <c r="O238" s="69"/>
    </row>
    <row r="239" spans="1:15" s="85" customFormat="1" x14ac:dyDescent="0.25">
      <c r="A239" s="4">
        <f>ROW(239:239)-1</f>
        <v>238</v>
      </c>
      <c r="B239" s="5">
        <v>0.56127314814814822</v>
      </c>
      <c r="C239" s="3" t="s">
        <v>195</v>
      </c>
      <c r="D239" s="3" t="s">
        <v>196</v>
      </c>
      <c r="E239" s="3" t="s">
        <v>197</v>
      </c>
      <c r="F239" s="79" t="s">
        <v>324</v>
      </c>
      <c r="G239" s="3">
        <v>2018</v>
      </c>
      <c r="H239" s="5">
        <v>3.9305555555555559E-2</v>
      </c>
      <c r="I239" s="5">
        <v>0.27076388888888886</v>
      </c>
      <c r="J239" s="29">
        <v>0.23840277777777777</v>
      </c>
      <c r="K239" s="29">
        <f>SUM(H239:J239)</f>
        <v>0.54847222222222214</v>
      </c>
      <c r="L239" s="29">
        <f>B239-K239</f>
        <v>1.2800925925926077E-2</v>
      </c>
      <c r="M239"/>
      <c r="N239" s="75">
        <v>35038</v>
      </c>
      <c r="O239" s="69"/>
    </row>
    <row r="240" spans="1:15" x14ac:dyDescent="0.25">
      <c r="A240" s="3">
        <f>ROW(240:240)-1</f>
        <v>239</v>
      </c>
      <c r="B240" s="5">
        <v>0.56180555555555556</v>
      </c>
      <c r="C240" s="3" t="s">
        <v>345</v>
      </c>
      <c r="D240" s="3" t="s">
        <v>78</v>
      </c>
      <c r="E240" s="3" t="s">
        <v>24</v>
      </c>
      <c r="F240" s="79" t="s">
        <v>254</v>
      </c>
      <c r="G240" s="3">
        <v>2024</v>
      </c>
      <c r="H240" s="5">
        <v>4.9247685185185186E-2</v>
      </c>
      <c r="I240" s="5">
        <v>0.3150810185185185</v>
      </c>
      <c r="J240" s="29">
        <v>0.19210648148148149</v>
      </c>
      <c r="K240" s="29">
        <f>SUM(H240:J240)</f>
        <v>0.5564351851851852</v>
      </c>
      <c r="L240" s="29">
        <f>B240-K240</f>
        <v>5.3703703703703587E-3</v>
      </c>
      <c r="N240" s="99"/>
      <c r="O240" s="91"/>
    </row>
    <row r="241" spans="1:15" x14ac:dyDescent="0.25">
      <c r="A241" s="4">
        <f>ROW(241:241)-1</f>
        <v>240</v>
      </c>
      <c r="B241" s="5">
        <v>0.5628819444444445</v>
      </c>
      <c r="C241" s="3" t="s">
        <v>53</v>
      </c>
      <c r="D241" s="3" t="s">
        <v>78</v>
      </c>
      <c r="E241" s="3" t="s">
        <v>24</v>
      </c>
      <c r="F241" s="79" t="s">
        <v>261</v>
      </c>
      <c r="G241" s="3">
        <v>2015</v>
      </c>
      <c r="H241" s="5">
        <v>5.1608796296296298E-2</v>
      </c>
      <c r="I241" s="5">
        <v>0.33900462962962963</v>
      </c>
      <c r="J241" s="29">
        <v>0.15817129629629631</v>
      </c>
      <c r="K241" s="29">
        <f>SUM(H241:J241)</f>
        <v>0.54878472222222219</v>
      </c>
      <c r="L241" s="29">
        <f>B241-K241</f>
        <v>1.4097222222222316E-2</v>
      </c>
      <c r="N241" s="75">
        <v>23327</v>
      </c>
      <c r="O241" s="68" t="s">
        <v>285</v>
      </c>
    </row>
    <row r="242" spans="1:15" x14ac:dyDescent="0.25">
      <c r="A242" s="4">
        <f>ROW(242:242)-1</f>
        <v>241</v>
      </c>
      <c r="B242" s="5">
        <v>0.56299768518518511</v>
      </c>
      <c r="C242" s="3" t="s">
        <v>51</v>
      </c>
      <c r="D242" s="3" t="s">
        <v>77</v>
      </c>
      <c r="E242" s="3" t="s">
        <v>32</v>
      </c>
      <c r="F242" s="79" t="s">
        <v>245</v>
      </c>
      <c r="G242" s="3">
        <v>2009</v>
      </c>
      <c r="H242" s="5">
        <v>6.0127314814814814E-2</v>
      </c>
      <c r="I242" s="5">
        <v>0.27599537037037036</v>
      </c>
      <c r="J242" s="29">
        <v>0.22206018518518519</v>
      </c>
      <c r="K242" s="29">
        <f>SUM(H242:J242)</f>
        <v>0.5581828703703704</v>
      </c>
      <c r="L242" s="29">
        <f>B242-K242</f>
        <v>4.8148148148147163E-3</v>
      </c>
      <c r="N242" s="75">
        <v>29920</v>
      </c>
      <c r="O242" s="69"/>
    </row>
    <row r="243" spans="1:15" x14ac:dyDescent="0.25">
      <c r="A243" s="86">
        <f>ROW(243:243)-1</f>
        <v>242</v>
      </c>
      <c r="B243" s="87">
        <v>0.56303240740740745</v>
      </c>
      <c r="C243" s="86" t="s">
        <v>395</v>
      </c>
      <c r="D243" s="86" t="s">
        <v>241</v>
      </c>
      <c r="E243" s="86" t="s">
        <v>242</v>
      </c>
      <c r="F243" s="79" t="s">
        <v>261</v>
      </c>
      <c r="G243" s="86">
        <v>2025</v>
      </c>
      <c r="H243" s="87">
        <v>6.384259259259259E-2</v>
      </c>
      <c r="I243" s="87">
        <v>0.26254629629629628</v>
      </c>
      <c r="J243" s="88">
        <v>0.22462962962962962</v>
      </c>
      <c r="K243" s="88">
        <f>SUM(H243:J243)</f>
        <v>0.55101851851851846</v>
      </c>
      <c r="L243" s="88">
        <f>B243-K243</f>
        <v>1.2013888888888991E-2</v>
      </c>
      <c r="M243" s="87"/>
      <c r="N243" s="75"/>
      <c r="O243" s="91"/>
    </row>
    <row r="244" spans="1:15" x14ac:dyDescent="0.25">
      <c r="A244" s="3">
        <f>ROW(244:244)-1</f>
        <v>243</v>
      </c>
      <c r="B244" s="5">
        <v>0.56307870370370372</v>
      </c>
      <c r="C244" s="86" t="s">
        <v>359</v>
      </c>
      <c r="D244" s="86" t="s">
        <v>340</v>
      </c>
      <c r="E244" s="3" t="s">
        <v>341</v>
      </c>
      <c r="F244" s="81" t="s">
        <v>256</v>
      </c>
      <c r="G244" s="3">
        <v>2023</v>
      </c>
      <c r="H244" s="5">
        <v>5.8321759259259261E-2</v>
      </c>
      <c r="I244" s="5">
        <v>0.2901157407407407</v>
      </c>
      <c r="J244" s="29">
        <v>0.20232638888888888</v>
      </c>
      <c r="K244" s="29">
        <f>SUM(H244:J244)</f>
        <v>0.55076388888888883</v>
      </c>
      <c r="L244" s="29">
        <f>B244-K244</f>
        <v>1.2314814814814889E-2</v>
      </c>
      <c r="N244" s="102">
        <v>35426</v>
      </c>
      <c r="O244" s="85" t="s">
        <v>362</v>
      </c>
    </row>
    <row r="245" spans="1:15" x14ac:dyDescent="0.25">
      <c r="A245" s="4">
        <f>ROW(245:245)-1</f>
        <v>244</v>
      </c>
      <c r="B245" s="5">
        <v>0.56614583333333335</v>
      </c>
      <c r="C245" s="3" t="s">
        <v>46</v>
      </c>
      <c r="D245" s="4" t="s">
        <v>73</v>
      </c>
      <c r="E245" s="3" t="s">
        <v>23</v>
      </c>
      <c r="F245" s="79" t="s">
        <v>244</v>
      </c>
      <c r="G245" s="3">
        <v>2007</v>
      </c>
      <c r="H245" s="5">
        <v>4.2997685185185187E-2</v>
      </c>
      <c r="I245" s="5">
        <v>0.24074074074074073</v>
      </c>
      <c r="J245" s="29">
        <v>0.27965277777777781</v>
      </c>
      <c r="K245" s="29">
        <f>SUM(H245:J245)</f>
        <v>0.56339120370370366</v>
      </c>
      <c r="L245" s="29">
        <f>B245-K245</f>
        <v>2.7546296296296902E-3</v>
      </c>
      <c r="N245" s="75">
        <v>27937</v>
      </c>
      <c r="O245" s="69"/>
    </row>
    <row r="246" spans="1:15" x14ac:dyDescent="0.25">
      <c r="A246" s="4">
        <f>ROW(246:246)-1</f>
        <v>245</v>
      </c>
      <c r="B246" s="5">
        <v>0.56958333333333333</v>
      </c>
      <c r="C246" s="3" t="s">
        <v>189</v>
      </c>
      <c r="D246" s="3" t="s">
        <v>176</v>
      </c>
      <c r="E246" s="3" t="s">
        <v>175</v>
      </c>
      <c r="F246" s="79" t="s">
        <v>245</v>
      </c>
      <c r="G246" s="3">
        <v>2018</v>
      </c>
      <c r="H246" s="5">
        <v>7.0578703703703713E-2</v>
      </c>
      <c r="I246" s="5">
        <v>0.28416666666666668</v>
      </c>
      <c r="J246" s="29">
        <v>0.20039351851851853</v>
      </c>
      <c r="K246" s="29">
        <f>SUM(H246:J246)</f>
        <v>0.55513888888888896</v>
      </c>
      <c r="L246" s="29">
        <f>B246-K246</f>
        <v>1.4444444444444371E-2</v>
      </c>
      <c r="N246" s="75">
        <v>32617</v>
      </c>
      <c r="O246" s="70" t="s">
        <v>312</v>
      </c>
    </row>
    <row r="247" spans="1:15" x14ac:dyDescent="0.25">
      <c r="A247" s="86">
        <f>ROW(247:247)-1</f>
        <v>246</v>
      </c>
      <c r="B247" s="87">
        <v>0.57021990740740736</v>
      </c>
      <c r="C247" s="86" t="s">
        <v>396</v>
      </c>
      <c r="D247" s="86" t="s">
        <v>241</v>
      </c>
      <c r="E247" s="86" t="s">
        <v>242</v>
      </c>
      <c r="F247" s="79" t="s">
        <v>254</v>
      </c>
      <c r="G247" s="86">
        <v>2025</v>
      </c>
      <c r="H247" s="87">
        <v>5.8310185185185187E-2</v>
      </c>
      <c r="I247" s="87">
        <v>0.27914351851851854</v>
      </c>
      <c r="J247" s="88">
        <v>0.21944444444444444</v>
      </c>
      <c r="K247" s="88">
        <f>SUM(H247:J247)</f>
        <v>0.5568981481481482</v>
      </c>
      <c r="L247" s="88">
        <f>B247-K247</f>
        <v>1.3321759259259158E-2</v>
      </c>
      <c r="M247" s="87"/>
      <c r="N247" s="75"/>
      <c r="O247" s="91"/>
    </row>
    <row r="248" spans="1:15" x14ac:dyDescent="0.25">
      <c r="A248" s="86">
        <f>ROW(248:248)-1</f>
        <v>247</v>
      </c>
      <c r="B248" s="87">
        <v>0.57218749999999996</v>
      </c>
      <c r="C248" s="86" t="s">
        <v>161</v>
      </c>
      <c r="D248" s="86" t="s">
        <v>71</v>
      </c>
      <c r="E248" s="86" t="s">
        <v>1</v>
      </c>
      <c r="F248" s="79" t="s">
        <v>264</v>
      </c>
      <c r="G248" s="86">
        <v>2022</v>
      </c>
      <c r="H248" s="87">
        <v>6.2569444444444441E-2</v>
      </c>
      <c r="I248" s="87">
        <v>0.25135416666666666</v>
      </c>
      <c r="J248" s="88">
        <v>0.24314814814814814</v>
      </c>
      <c r="K248" s="88">
        <f>SUM(H248:J248)</f>
        <v>0.55707175925925922</v>
      </c>
      <c r="L248" s="88">
        <f>B248-K248</f>
        <v>1.5115740740740735E-2</v>
      </c>
      <c r="M248" s="85"/>
      <c r="N248" s="75">
        <v>23582</v>
      </c>
      <c r="O248" s="89" t="s">
        <v>338</v>
      </c>
    </row>
    <row r="249" spans="1:15" x14ac:dyDescent="0.25">
      <c r="A249" s="4">
        <f>ROW(249:249)-1</f>
        <v>248</v>
      </c>
      <c r="B249" s="5">
        <v>0.57437499999999997</v>
      </c>
      <c r="C249" s="3" t="s">
        <v>88</v>
      </c>
      <c r="D249" s="4" t="s">
        <v>77</v>
      </c>
      <c r="E249" s="3" t="s">
        <v>32</v>
      </c>
      <c r="F249" s="79" t="s">
        <v>251</v>
      </c>
      <c r="G249" s="3">
        <v>2011</v>
      </c>
      <c r="H249" s="5">
        <v>5.4502314814814816E-2</v>
      </c>
      <c r="I249" s="5">
        <v>0.2661574074074074</v>
      </c>
      <c r="J249" s="29">
        <v>0.24025462962962962</v>
      </c>
      <c r="K249" s="29">
        <f>SUM(H249:J249)</f>
        <v>0.56091435185185179</v>
      </c>
      <c r="L249" s="29">
        <f>B249-K249</f>
        <v>1.346064814814818E-2</v>
      </c>
      <c r="N249" s="75">
        <v>27395</v>
      </c>
      <c r="O249" s="69"/>
    </row>
    <row r="250" spans="1:15" x14ac:dyDescent="0.25">
      <c r="A250" s="4">
        <f>ROW(250:250)-1</f>
        <v>249</v>
      </c>
      <c r="B250" s="5">
        <v>0.57681712962962961</v>
      </c>
      <c r="C250" s="3" t="s">
        <v>105</v>
      </c>
      <c r="D250" s="4" t="s">
        <v>64</v>
      </c>
      <c r="E250" s="3" t="s">
        <v>9</v>
      </c>
      <c r="F250" s="79" t="s">
        <v>248</v>
      </c>
      <c r="G250" s="3">
        <v>2013</v>
      </c>
      <c r="H250" s="5">
        <v>6.0995370370370366E-2</v>
      </c>
      <c r="I250" s="5">
        <v>0.27564814814814814</v>
      </c>
      <c r="J250" s="29">
        <v>0.22983796296296297</v>
      </c>
      <c r="K250" s="29">
        <f>SUM(H250:J250)</f>
        <v>0.56648148148148147</v>
      </c>
      <c r="L250" s="29">
        <f>B250-K250</f>
        <v>1.0335648148148135E-2</v>
      </c>
      <c r="N250" s="75">
        <v>24696</v>
      </c>
      <c r="O250" s="69"/>
    </row>
    <row r="251" spans="1:15" x14ac:dyDescent="0.25">
      <c r="A251" s="4">
        <f>ROW(251:251)-1</f>
        <v>250</v>
      </c>
      <c r="B251" s="5">
        <v>0.57707175925925924</v>
      </c>
      <c r="C251" s="3" t="s">
        <v>126</v>
      </c>
      <c r="D251" s="3" t="s">
        <v>66</v>
      </c>
      <c r="E251" s="3" t="s">
        <v>20</v>
      </c>
      <c r="F251" s="79" t="s">
        <v>248</v>
      </c>
      <c r="G251" s="3">
        <v>2015</v>
      </c>
      <c r="H251" s="5">
        <v>6.7743055555555556E-2</v>
      </c>
      <c r="I251" s="5">
        <v>0.27715277777777775</v>
      </c>
      <c r="J251" s="29">
        <v>0.22017361111111111</v>
      </c>
      <c r="K251" s="29">
        <f>SUM(H251:J251)</f>
        <v>0.5650694444444444</v>
      </c>
      <c r="L251" s="29">
        <f>B251-K251</f>
        <v>1.2002314814814841E-2</v>
      </c>
      <c r="N251" s="75">
        <v>24836</v>
      </c>
      <c r="O251" s="68" t="s">
        <v>305</v>
      </c>
    </row>
    <row r="252" spans="1:15" x14ac:dyDescent="0.25">
      <c r="A252" s="3">
        <f>ROW(252:252)-1</f>
        <v>251</v>
      </c>
      <c r="B252" s="5">
        <v>0.57833333333333325</v>
      </c>
      <c r="C252" s="3" t="s">
        <v>232</v>
      </c>
      <c r="D252" s="3" t="s">
        <v>222</v>
      </c>
      <c r="E252" s="3" t="s">
        <v>234</v>
      </c>
      <c r="F252" s="79" t="s">
        <v>254</v>
      </c>
      <c r="G252" s="3">
        <v>2020</v>
      </c>
      <c r="H252" s="5">
        <v>4.6666666666666669E-2</v>
      </c>
      <c r="I252" s="5">
        <v>0.27346064814814819</v>
      </c>
      <c r="J252" s="29">
        <v>0.23124999999999996</v>
      </c>
      <c r="K252" s="29">
        <f>SUM(H252:J252)</f>
        <v>0.55137731481481489</v>
      </c>
      <c r="L252" s="29">
        <f>B252-K252</f>
        <v>2.6956018518518365E-2</v>
      </c>
      <c r="M252" t="s">
        <v>235</v>
      </c>
      <c r="N252" s="75">
        <v>28424</v>
      </c>
      <c r="O252" s="70" t="s">
        <v>309</v>
      </c>
    </row>
    <row r="253" spans="1:15" x14ac:dyDescent="0.25">
      <c r="A253" s="3">
        <f>ROW(253:253)-1</f>
        <v>252</v>
      </c>
      <c r="B253" s="5">
        <v>0.57833333333333325</v>
      </c>
      <c r="C253" s="3" t="s">
        <v>233</v>
      </c>
      <c r="D253" s="3" t="s">
        <v>222</v>
      </c>
      <c r="E253" s="3" t="s">
        <v>234</v>
      </c>
      <c r="F253" s="79" t="s">
        <v>254</v>
      </c>
      <c r="G253" s="3">
        <v>2020</v>
      </c>
      <c r="H253" s="5">
        <v>5.1805555555555556E-2</v>
      </c>
      <c r="I253" s="5">
        <v>0.27262731481481478</v>
      </c>
      <c r="J253" s="29">
        <v>0.23124999999999996</v>
      </c>
      <c r="K253" s="29">
        <f>SUM(H253:J253)</f>
        <v>0.55568287037037023</v>
      </c>
      <c r="L253" s="29">
        <f>B253-K253</f>
        <v>2.2650462962963025E-2</v>
      </c>
      <c r="M253" t="s">
        <v>235</v>
      </c>
      <c r="N253" s="75">
        <v>28892</v>
      </c>
      <c r="O253" s="69"/>
    </row>
    <row r="254" spans="1:15" x14ac:dyDescent="0.25">
      <c r="A254" s="3">
        <f>ROW(254:254)-1</f>
        <v>253</v>
      </c>
      <c r="B254" s="5">
        <v>0.58853009259259259</v>
      </c>
      <c r="C254" s="3" t="s">
        <v>354</v>
      </c>
      <c r="D254" s="3" t="s">
        <v>78</v>
      </c>
      <c r="E254" s="3" t="s">
        <v>24</v>
      </c>
      <c r="F254" s="79" t="s">
        <v>254</v>
      </c>
      <c r="G254" s="3">
        <v>2024</v>
      </c>
      <c r="H254" s="5">
        <v>5.454861111111111E-2</v>
      </c>
      <c r="I254" s="5">
        <v>0.3180324074074074</v>
      </c>
      <c r="J254" s="29">
        <v>0.20502314814814815</v>
      </c>
      <c r="K254" s="29">
        <f>SUM(H254:J254)</f>
        <v>0.5776041666666667</v>
      </c>
      <c r="L254" s="29">
        <f>B254-K254</f>
        <v>1.0925925925925895E-2</v>
      </c>
      <c r="N254" s="99"/>
      <c r="O254" s="91"/>
    </row>
    <row r="255" spans="1:15" x14ac:dyDescent="0.25">
      <c r="A255" s="3">
        <f>ROW(255:255)-1</f>
        <v>254</v>
      </c>
      <c r="B255" s="5">
        <v>0.5942708333333333</v>
      </c>
      <c r="C255" s="3" t="s">
        <v>389</v>
      </c>
      <c r="D255" s="3" t="s">
        <v>374</v>
      </c>
      <c r="E255" s="3" t="s">
        <v>373</v>
      </c>
      <c r="F255" s="79" t="s">
        <v>254</v>
      </c>
      <c r="G255" s="3">
        <v>2025</v>
      </c>
      <c r="H255" s="5">
        <v>6.1006944444444447E-2</v>
      </c>
      <c r="I255" s="5">
        <v>0.27719907407407407</v>
      </c>
      <c r="J255" s="29">
        <v>0.24050925925925926</v>
      </c>
      <c r="K255" s="29">
        <f>SUM(H255:J255)</f>
        <v>0.57871527777777776</v>
      </c>
      <c r="L255" s="29">
        <f>B255-K255</f>
        <v>1.5555555555555545E-2</v>
      </c>
      <c r="N255" s="99">
        <v>31295</v>
      </c>
      <c r="O255" s="85" t="s">
        <v>390</v>
      </c>
    </row>
    <row r="256" spans="1:15" x14ac:dyDescent="0.25">
      <c r="A256" s="4">
        <f>ROW(256:256)-1</f>
        <v>255</v>
      </c>
      <c r="B256" s="5">
        <v>0.59651620370370373</v>
      </c>
      <c r="C256" s="3" t="s">
        <v>215</v>
      </c>
      <c r="D256" s="3" t="s">
        <v>78</v>
      </c>
      <c r="E256" s="3" t="s">
        <v>24</v>
      </c>
      <c r="F256" s="79" t="s">
        <v>251</v>
      </c>
      <c r="G256" s="3">
        <v>2019</v>
      </c>
      <c r="H256" s="5">
        <v>4.7372685185185191E-2</v>
      </c>
      <c r="I256" s="5">
        <v>0.3492824074074074</v>
      </c>
      <c r="J256" s="29">
        <v>0.18856481481481482</v>
      </c>
      <c r="K256" s="29">
        <f>SUM(H256:J256)</f>
        <v>0.58521990740740737</v>
      </c>
      <c r="L256" s="29">
        <f>B256-K256</f>
        <v>1.129629629629636E-2</v>
      </c>
      <c r="N256" s="75">
        <v>29950</v>
      </c>
      <c r="O256" s="72"/>
    </row>
    <row r="257" spans="1:15" x14ac:dyDescent="0.25">
      <c r="A257" s="4">
        <f>ROW(257:257)-1</f>
        <v>256</v>
      </c>
      <c r="B257" s="5">
        <v>0.60319444444444448</v>
      </c>
      <c r="C257" s="3" t="s">
        <v>171</v>
      </c>
      <c r="D257" s="3" t="s">
        <v>71</v>
      </c>
      <c r="E257" s="3" t="s">
        <v>1</v>
      </c>
      <c r="F257" s="79" t="s">
        <v>248</v>
      </c>
      <c r="G257" s="3">
        <v>2017</v>
      </c>
      <c r="H257" s="5">
        <v>6.519675925925926E-2</v>
      </c>
      <c r="I257" s="5">
        <v>0.29856481481481484</v>
      </c>
      <c r="J257" s="29">
        <v>0.22773148148148148</v>
      </c>
      <c r="K257" s="29">
        <f>SUM(H257:J257)</f>
        <v>0.59149305555555554</v>
      </c>
      <c r="L257" s="29">
        <f>B257-K257</f>
        <v>1.1701388888888942E-2</v>
      </c>
      <c r="N257" s="75">
        <v>25434</v>
      </c>
      <c r="O257" s="70" t="s">
        <v>301</v>
      </c>
    </row>
    <row r="258" spans="1:15" ht="13.8" thickBot="1" x14ac:dyDescent="0.3">
      <c r="A258" s="4">
        <f>ROW(258:258)-1</f>
        <v>257</v>
      </c>
      <c r="B258" s="5">
        <v>0.60530092592592599</v>
      </c>
      <c r="C258" s="3" t="s">
        <v>187</v>
      </c>
      <c r="D258" s="3" t="s">
        <v>85</v>
      </c>
      <c r="E258" s="3" t="s">
        <v>30</v>
      </c>
      <c r="F258" s="79" t="s">
        <v>254</v>
      </c>
      <c r="G258" s="3">
        <v>2018</v>
      </c>
      <c r="H258" s="5">
        <v>4.9201388888888892E-2</v>
      </c>
      <c r="I258" s="5">
        <v>0.35879629629629628</v>
      </c>
      <c r="J258" s="29">
        <v>0.17537037037037037</v>
      </c>
      <c r="K258" s="29">
        <f>SUM(H258:J258)</f>
        <v>0.5833680555555556</v>
      </c>
      <c r="L258" s="29">
        <f>B258-K258</f>
        <v>2.1932870370370394E-2</v>
      </c>
      <c r="N258" s="75">
        <v>28184</v>
      </c>
      <c r="O258" s="69"/>
    </row>
    <row r="259" spans="1:15" ht="13.8" thickBot="1" x14ac:dyDescent="0.3">
      <c r="A259" s="86">
        <f>ROW(259:259)-1</f>
        <v>258</v>
      </c>
      <c r="B259" s="87">
        <v>0.60733796296296294</v>
      </c>
      <c r="C259" s="86" t="s">
        <v>174</v>
      </c>
      <c r="D259" s="86" t="s">
        <v>176</v>
      </c>
      <c r="E259" s="86" t="s">
        <v>175</v>
      </c>
      <c r="F259" s="79" t="s">
        <v>264</v>
      </c>
      <c r="G259" s="86">
        <v>2017</v>
      </c>
      <c r="H259" s="87">
        <v>5.1273148148148151E-2</v>
      </c>
      <c r="I259" s="87">
        <v>0.28046296296296297</v>
      </c>
      <c r="J259" s="88">
        <v>0.26135416666666667</v>
      </c>
      <c r="K259" s="88">
        <f>SUM(H259:J259)</f>
        <v>0.59309027777777779</v>
      </c>
      <c r="L259" s="88">
        <f>B259-K259</f>
        <v>1.4247685185185155E-2</v>
      </c>
      <c r="M259" s="85"/>
      <c r="N259" s="75">
        <v>21431</v>
      </c>
      <c r="O259" s="109"/>
    </row>
    <row r="260" spans="1:15" x14ac:dyDescent="0.25">
      <c r="A260" s="4">
        <f>ROW(260:260)-1</f>
        <v>259</v>
      </c>
      <c r="B260" s="5">
        <v>0.61050925925925925</v>
      </c>
      <c r="C260" s="3" t="s">
        <v>12</v>
      </c>
      <c r="D260" s="3" t="s">
        <v>78</v>
      </c>
      <c r="E260" s="3" t="s">
        <v>24</v>
      </c>
      <c r="F260" s="79" t="s">
        <v>254</v>
      </c>
      <c r="G260" s="3">
        <v>2003</v>
      </c>
      <c r="H260" s="5">
        <v>5.3738425925925926E-2</v>
      </c>
      <c r="I260" s="5">
        <v>0.346712962962963</v>
      </c>
      <c r="J260" s="29">
        <v>0.19711805555555553</v>
      </c>
      <c r="K260" s="29">
        <f>SUM(H260:J260)</f>
        <v>0.59756944444444449</v>
      </c>
      <c r="L260" s="29">
        <f>B260-K260</f>
        <v>1.2939814814814765E-2</v>
      </c>
      <c r="N260" s="75">
        <v>23012</v>
      </c>
      <c r="O260" s="69"/>
    </row>
    <row r="261" spans="1:15" x14ac:dyDescent="0.25">
      <c r="A261" s="3">
        <f>ROW(261:261)-1</f>
        <v>260</v>
      </c>
      <c r="B261" s="5">
        <v>0.61223379629629626</v>
      </c>
      <c r="C261" s="3" t="s">
        <v>171</v>
      </c>
      <c r="D261" s="3" t="s">
        <v>64</v>
      </c>
      <c r="E261" s="3" t="s">
        <v>9</v>
      </c>
      <c r="F261" s="79" t="s">
        <v>264</v>
      </c>
      <c r="G261" s="3">
        <v>2025</v>
      </c>
      <c r="H261" s="5">
        <v>7.9039351851851847E-2</v>
      </c>
      <c r="I261" s="5">
        <v>0.29686342592592591</v>
      </c>
      <c r="J261" s="29">
        <v>0.22815972222222222</v>
      </c>
      <c r="K261" s="29">
        <f>SUM(H261:J261)</f>
        <v>0.60406249999999995</v>
      </c>
      <c r="L261" s="29">
        <f>B261-K261</f>
        <v>8.1712962962963154E-3</v>
      </c>
      <c r="N261" s="99">
        <v>25434</v>
      </c>
      <c r="O261" s="85" t="s">
        <v>301</v>
      </c>
    </row>
    <row r="262" spans="1:15" x14ac:dyDescent="0.25">
      <c r="A262" s="4">
        <f>ROW(262:262)-1</f>
        <v>261</v>
      </c>
      <c r="B262" s="5">
        <v>0.61288194444444444</v>
      </c>
      <c r="C262" s="3" t="s">
        <v>110</v>
      </c>
      <c r="D262" s="3" t="s">
        <v>78</v>
      </c>
      <c r="E262" s="3" t="s">
        <v>24</v>
      </c>
      <c r="F262" s="79" t="s">
        <v>261</v>
      </c>
      <c r="G262" s="3">
        <v>2015</v>
      </c>
      <c r="H262" s="5">
        <v>6.1828703703703712E-2</v>
      </c>
      <c r="I262" s="5">
        <v>0.36304398148148148</v>
      </c>
      <c r="J262" s="29">
        <v>0.17431712962962964</v>
      </c>
      <c r="K262" s="29">
        <f>SUM(H262:J262)</f>
        <v>0.59918981481481481</v>
      </c>
      <c r="L262" s="29">
        <f>B262-K262</f>
        <v>1.3692129629629624E-2</v>
      </c>
      <c r="N262" s="75">
        <v>23808</v>
      </c>
      <c r="O262" s="69"/>
    </row>
    <row r="263" spans="1:15" x14ac:dyDescent="0.25">
      <c r="A263" s="4">
        <f>ROW(263:263)-1</f>
        <v>262</v>
      </c>
      <c r="B263" s="5">
        <v>0.62105324074074075</v>
      </c>
      <c r="C263" s="3" t="s">
        <v>174</v>
      </c>
      <c r="D263" s="3" t="s">
        <v>196</v>
      </c>
      <c r="E263" s="3" t="s">
        <v>197</v>
      </c>
      <c r="F263" s="79" t="s">
        <v>249</v>
      </c>
      <c r="G263" s="3">
        <v>2018</v>
      </c>
      <c r="H263" s="5">
        <v>5.31712962962963E-2</v>
      </c>
      <c r="I263" s="5">
        <v>0.29288194444444443</v>
      </c>
      <c r="J263" s="29">
        <v>0.25930555555555557</v>
      </c>
      <c r="K263" s="29">
        <f>SUM(H263:J263)</f>
        <v>0.6053587962962963</v>
      </c>
      <c r="L263" s="29">
        <f>B263-K263</f>
        <v>1.5694444444444455E-2</v>
      </c>
      <c r="N263" s="75">
        <v>21431</v>
      </c>
      <c r="O263" s="69"/>
    </row>
    <row r="264" spans="1:15" x14ac:dyDescent="0.25">
      <c r="A264" s="3">
        <f>ROW(264:264)-1</f>
        <v>263</v>
      </c>
      <c r="B264" s="5">
        <v>0.62190972222222218</v>
      </c>
      <c r="C264" s="3" t="s">
        <v>179</v>
      </c>
      <c r="D264" s="3" t="s">
        <v>78</v>
      </c>
      <c r="E264" s="3" t="s">
        <v>24</v>
      </c>
      <c r="F264" s="79" t="s">
        <v>244</v>
      </c>
      <c r="G264" s="3">
        <v>2022</v>
      </c>
      <c r="H264" s="5">
        <v>5.2152777777777777E-2</v>
      </c>
      <c r="I264" s="5">
        <v>0.35556712962962966</v>
      </c>
      <c r="J264" s="29">
        <v>0.20747685185185186</v>
      </c>
      <c r="K264" s="29">
        <f>SUM(H264:J264)</f>
        <v>0.61519675925925932</v>
      </c>
      <c r="L264" s="29">
        <f>B264-K264</f>
        <v>6.7129629629628651E-3</v>
      </c>
      <c r="N264" s="77">
        <v>32844</v>
      </c>
      <c r="O264" s="100" t="s">
        <v>353</v>
      </c>
    </row>
    <row r="265" spans="1:15" x14ac:dyDescent="0.25">
      <c r="A265" s="3">
        <f>ROW(265:265)-1</f>
        <v>264</v>
      </c>
      <c r="B265" s="87">
        <v>0.63194444444444442</v>
      </c>
      <c r="C265" s="86" t="s">
        <v>355</v>
      </c>
      <c r="D265" s="86" t="s">
        <v>186</v>
      </c>
      <c r="E265" s="86" t="s">
        <v>185</v>
      </c>
      <c r="F265" s="79" t="s">
        <v>244</v>
      </c>
      <c r="G265" s="86">
        <v>2022</v>
      </c>
      <c r="H265" s="87">
        <v>6.1886574074074073E-2</v>
      </c>
      <c r="I265" s="87">
        <v>0.29334490740740743</v>
      </c>
      <c r="J265" s="88">
        <v>0.25980324074074074</v>
      </c>
      <c r="K265" s="88">
        <f>SUM(H265:J265)</f>
        <v>0.61503472222222222</v>
      </c>
      <c r="L265" s="88">
        <f>B265-K265</f>
        <v>1.6909722222222201E-2</v>
      </c>
      <c r="M265" s="85"/>
      <c r="N265" s="99"/>
      <c r="O265" s="91"/>
    </row>
    <row r="266" spans="1:15" x14ac:dyDescent="0.25">
      <c r="A266" s="4">
        <f>ROW(266:266)-1</f>
        <v>265</v>
      </c>
      <c r="B266" s="5">
        <v>0.63195601851851857</v>
      </c>
      <c r="C266" s="3" t="s">
        <v>182</v>
      </c>
      <c r="D266" s="3" t="s">
        <v>186</v>
      </c>
      <c r="E266" s="3" t="s">
        <v>185</v>
      </c>
      <c r="F266" s="79" t="s">
        <v>251</v>
      </c>
      <c r="G266" s="3">
        <v>2017</v>
      </c>
      <c r="H266" s="5">
        <v>6.6921296296296298E-2</v>
      </c>
      <c r="I266" s="5">
        <v>0.27750000000000002</v>
      </c>
      <c r="J266" s="29">
        <v>0.27658564814814818</v>
      </c>
      <c r="K266" s="29">
        <f>SUM(H266:J266)</f>
        <v>0.62100694444444449</v>
      </c>
      <c r="L266" s="29">
        <f>B266-K266</f>
        <v>1.0949074074074083E-2</v>
      </c>
      <c r="N266" s="75">
        <v>30129</v>
      </c>
      <c r="O266" s="69"/>
    </row>
    <row r="267" spans="1:15" x14ac:dyDescent="0.25">
      <c r="A267" s="3">
        <f>ROW(267:267)-1</f>
        <v>266</v>
      </c>
      <c r="B267" s="5">
        <v>0.63422453703703707</v>
      </c>
      <c r="C267" s="3" t="s">
        <v>171</v>
      </c>
      <c r="D267" s="3" t="s">
        <v>71</v>
      </c>
      <c r="E267" s="3" t="s">
        <v>1</v>
      </c>
      <c r="F267" s="79" t="s">
        <v>261</v>
      </c>
      <c r="G267" s="3">
        <v>2023</v>
      </c>
      <c r="H267" s="5">
        <v>6.9120370370370374E-2</v>
      </c>
      <c r="I267" s="5">
        <v>0.28769675925925925</v>
      </c>
      <c r="J267" s="29">
        <v>0.26115740740740739</v>
      </c>
      <c r="K267" s="29">
        <f>SUM(H267:J267)</f>
        <v>0.61797453703703709</v>
      </c>
      <c r="L267" s="29">
        <f>B267-K267</f>
        <v>1.6249999999999987E-2</v>
      </c>
      <c r="N267" s="99">
        <v>25434</v>
      </c>
      <c r="O267" s="85" t="s">
        <v>301</v>
      </c>
    </row>
    <row r="268" spans="1:15" x14ac:dyDescent="0.25">
      <c r="A268" s="10">
        <f>ROW(268:268)-1</f>
        <v>267</v>
      </c>
      <c r="B268" s="8">
        <v>0.63766203703703705</v>
      </c>
      <c r="C268" s="10" t="s">
        <v>213</v>
      </c>
      <c r="D268" s="10" t="s">
        <v>71</v>
      </c>
      <c r="E268" s="10" t="s">
        <v>1</v>
      </c>
      <c r="F268" s="80" t="s">
        <v>266</v>
      </c>
      <c r="G268" s="10">
        <v>2019</v>
      </c>
      <c r="H268" s="8">
        <v>8.5393518518518521E-2</v>
      </c>
      <c r="I268" s="8">
        <v>0.31324074074074076</v>
      </c>
      <c r="J268" s="27">
        <v>0.22761574074074076</v>
      </c>
      <c r="K268" s="27">
        <f>SUM(H268:J268)</f>
        <v>0.62624999999999997</v>
      </c>
      <c r="L268" s="27">
        <f>B268-K268</f>
        <v>1.1412037037037082E-2</v>
      </c>
      <c r="M268" s="9"/>
      <c r="N268" s="76">
        <v>26150</v>
      </c>
      <c r="O268" s="68" t="s">
        <v>308</v>
      </c>
    </row>
    <row r="269" spans="1:15" x14ac:dyDescent="0.25">
      <c r="A269" s="4">
        <f>ROW(269:269)-1</f>
        <v>268</v>
      </c>
      <c r="B269" s="5">
        <v>0.63783564814814808</v>
      </c>
      <c r="C269" s="4" t="s">
        <v>171</v>
      </c>
      <c r="D269" s="4" t="s">
        <v>71</v>
      </c>
      <c r="E269" s="4" t="s">
        <v>1</v>
      </c>
      <c r="F269" s="79" t="s">
        <v>261</v>
      </c>
      <c r="G269" s="3">
        <v>2019</v>
      </c>
      <c r="H269" s="5">
        <v>8.2303240740740746E-2</v>
      </c>
      <c r="I269" s="5">
        <v>0.31287037037037035</v>
      </c>
      <c r="J269" s="29">
        <v>0.22773148148148148</v>
      </c>
      <c r="K269" s="29">
        <f>SUM(H269:J269)</f>
        <v>0.62290509259259252</v>
      </c>
      <c r="L269" s="29">
        <f>B269-K269</f>
        <v>1.4930555555555558E-2</v>
      </c>
      <c r="N269" s="75">
        <v>25434</v>
      </c>
      <c r="O269" s="70" t="s">
        <v>301</v>
      </c>
    </row>
    <row r="270" spans="1:15" x14ac:dyDescent="0.25">
      <c r="A270" s="4">
        <f>ROW(270:270)-1</f>
        <v>269</v>
      </c>
      <c r="B270" s="5">
        <v>0.64002314814814809</v>
      </c>
      <c r="C270" s="3" t="s">
        <v>86</v>
      </c>
      <c r="D270" s="3" t="s">
        <v>78</v>
      </c>
      <c r="E270" s="3" t="s">
        <v>24</v>
      </c>
      <c r="F270" s="79" t="s">
        <v>254</v>
      </c>
      <c r="G270" s="3">
        <v>2010</v>
      </c>
      <c r="H270" s="5">
        <v>5.7337962962962959E-2</v>
      </c>
      <c r="I270" s="5">
        <v>0.35996527777777776</v>
      </c>
      <c r="J270" s="29">
        <v>0.20368055555555556</v>
      </c>
      <c r="K270" s="29">
        <f>SUM(H270:J270)</f>
        <v>0.6209837962962963</v>
      </c>
      <c r="L270" s="29">
        <f>B270-K270</f>
        <v>1.9039351851851793E-2</v>
      </c>
      <c r="N270" s="75">
        <v>24742</v>
      </c>
      <c r="O270" s="69"/>
    </row>
    <row r="271" spans="1:15" x14ac:dyDescent="0.25">
      <c r="A271" s="4">
        <f>ROW(271:271)-1</f>
        <v>270</v>
      </c>
      <c r="B271" s="5">
        <v>0.64131944444444444</v>
      </c>
      <c r="C271" s="3" t="s">
        <v>201</v>
      </c>
      <c r="D271" s="3" t="s">
        <v>199</v>
      </c>
      <c r="E271" s="3" t="s">
        <v>200</v>
      </c>
      <c r="F271" s="79" t="s">
        <v>244</v>
      </c>
      <c r="G271" s="3">
        <v>2019</v>
      </c>
      <c r="H271" s="5">
        <v>5.2326388888888888E-2</v>
      </c>
      <c r="I271" s="5">
        <v>0.35451388888888885</v>
      </c>
      <c r="J271" s="29">
        <v>0.22476851851851853</v>
      </c>
      <c r="K271" s="29">
        <f>SUM(H271:J271)</f>
        <v>0.63160879629629629</v>
      </c>
      <c r="L271" s="29">
        <f>B271-K271</f>
        <v>9.7106481481481488E-3</v>
      </c>
      <c r="M271" t="s">
        <v>204</v>
      </c>
      <c r="N271" s="75">
        <v>32143</v>
      </c>
      <c r="O271" s="69"/>
    </row>
    <row r="272" spans="1:15" x14ac:dyDescent="0.25">
      <c r="A272" s="4">
        <f>ROW(272:272)-1</f>
        <v>271</v>
      </c>
      <c r="B272" s="5">
        <v>0.64496527777777779</v>
      </c>
      <c r="C272" s="3" t="s">
        <v>110</v>
      </c>
      <c r="D272" s="3" t="s">
        <v>78</v>
      </c>
      <c r="E272" s="3" t="s">
        <v>24</v>
      </c>
      <c r="F272" s="79" t="s">
        <v>261</v>
      </c>
      <c r="G272" s="3">
        <v>2018</v>
      </c>
      <c r="H272" s="5">
        <v>6.2881944444444449E-2</v>
      </c>
      <c r="I272" s="5">
        <v>0.37596064814814811</v>
      </c>
      <c r="J272" s="29">
        <v>0.19868055555555555</v>
      </c>
      <c r="K272" s="29">
        <f>SUM(H272:J272)</f>
        <v>0.63752314814814814</v>
      </c>
      <c r="L272" s="29">
        <f>B272-K272</f>
        <v>7.4421296296296457E-3</v>
      </c>
      <c r="N272" s="75">
        <v>23808</v>
      </c>
      <c r="O272" s="69"/>
    </row>
    <row r="273" spans="1:15" x14ac:dyDescent="0.25">
      <c r="A273" s="4">
        <f>ROW(273:273)-1</f>
        <v>272</v>
      </c>
      <c r="B273" s="5">
        <v>0.65486111111111112</v>
      </c>
      <c r="C273" s="3" t="s">
        <v>47</v>
      </c>
      <c r="D273" s="3" t="s">
        <v>78</v>
      </c>
      <c r="E273" s="3" t="s">
        <v>24</v>
      </c>
      <c r="F273" s="79" t="s">
        <v>254</v>
      </c>
      <c r="G273" s="3">
        <v>2007</v>
      </c>
      <c r="H273" s="5">
        <v>5.7361111111111113E-2</v>
      </c>
      <c r="I273" s="5">
        <v>0.37587962962962962</v>
      </c>
      <c r="J273" s="29">
        <v>0.20912037037037037</v>
      </c>
      <c r="K273" s="29">
        <f>SUM(H273:J273)</f>
        <v>0.64236111111111105</v>
      </c>
      <c r="L273" s="29">
        <f>B273-K273</f>
        <v>1.2500000000000067E-2</v>
      </c>
      <c r="N273" s="75">
        <v>24735</v>
      </c>
      <c r="O273" s="70" t="s">
        <v>303</v>
      </c>
    </row>
    <row r="274" spans="1:15" x14ac:dyDescent="0.25">
      <c r="A274" s="4">
        <f>ROW(274:274)-1</f>
        <v>273</v>
      </c>
      <c r="B274" s="5">
        <v>0.65995370370370365</v>
      </c>
      <c r="C274" s="4" t="s">
        <v>117</v>
      </c>
      <c r="D274" s="4" t="s">
        <v>115</v>
      </c>
      <c r="E274" s="4" t="s">
        <v>116</v>
      </c>
      <c r="F274" s="79" t="s">
        <v>264</v>
      </c>
      <c r="G274" s="3">
        <v>2014</v>
      </c>
      <c r="H274" s="5">
        <v>7.1979166666666664E-2</v>
      </c>
      <c r="I274" s="5">
        <v>0.31927083333333334</v>
      </c>
      <c r="J274" s="29">
        <v>0.25597222222222221</v>
      </c>
      <c r="K274" s="29">
        <f>SUM(H274:J274)</f>
        <v>0.64722222222222214</v>
      </c>
      <c r="L274" s="29">
        <f>B274-K274</f>
        <v>1.273148148148151E-2</v>
      </c>
      <c r="N274" s="75">
        <v>20793</v>
      </c>
      <c r="O274" s="69"/>
    </row>
    <row r="275" spans="1:15" x14ac:dyDescent="0.25">
      <c r="A275" s="4">
        <f>ROW(275:275)-1</f>
        <v>274</v>
      </c>
      <c r="B275" s="5">
        <v>0.66505787037037034</v>
      </c>
      <c r="C275" s="3" t="s">
        <v>177</v>
      </c>
      <c r="D275" s="3" t="s">
        <v>199</v>
      </c>
      <c r="E275" s="3" t="s">
        <v>200</v>
      </c>
      <c r="F275" s="79" t="s">
        <v>245</v>
      </c>
      <c r="G275" s="3">
        <v>2019</v>
      </c>
      <c r="H275" s="5">
        <v>3.9328703703703706E-2</v>
      </c>
      <c r="I275" s="5">
        <v>0.35612268518518514</v>
      </c>
      <c r="J275" s="29">
        <v>0.26468750000000002</v>
      </c>
      <c r="K275" s="29">
        <f>SUM(H275:J275)</f>
        <v>0.66013888888888883</v>
      </c>
      <c r="L275" s="29">
        <f>B275-K275</f>
        <v>4.9189814814815103E-3</v>
      </c>
      <c r="M275" t="s">
        <v>205</v>
      </c>
      <c r="N275" s="75">
        <v>34326</v>
      </c>
      <c r="O275" s="70" t="s">
        <v>289</v>
      </c>
    </row>
    <row r="276" spans="1:15" x14ac:dyDescent="0.25">
      <c r="A276" s="4">
        <f>ROW(276:276)-1</f>
        <v>275</v>
      </c>
      <c r="B276" s="5">
        <v>0.66505787037037034</v>
      </c>
      <c r="C276" s="3" t="s">
        <v>179</v>
      </c>
      <c r="D276" s="3" t="s">
        <v>199</v>
      </c>
      <c r="E276" s="3" t="s">
        <v>200</v>
      </c>
      <c r="F276" s="79" t="s">
        <v>244</v>
      </c>
      <c r="G276" s="3">
        <v>2019</v>
      </c>
      <c r="H276" s="5">
        <v>4.6388888888888889E-2</v>
      </c>
      <c r="I276" s="5">
        <v>0.3596064814814815</v>
      </c>
      <c r="J276" s="29">
        <v>0.2485185185185185</v>
      </c>
      <c r="K276" s="29">
        <f>SUM(H276:J276)</f>
        <v>0.65451388888888884</v>
      </c>
      <c r="L276" s="29">
        <f>B276-K276</f>
        <v>1.0543981481481501E-2</v>
      </c>
      <c r="M276" t="s">
        <v>205</v>
      </c>
      <c r="N276" s="77">
        <v>32844</v>
      </c>
      <c r="O276" s="100" t="s">
        <v>353</v>
      </c>
    </row>
    <row r="277" spans="1:15" x14ac:dyDescent="0.25">
      <c r="A277" s="4">
        <f>ROW(277:277)-1</f>
        <v>276</v>
      </c>
      <c r="B277" s="5">
        <v>0.66505787037037034</v>
      </c>
      <c r="C277" s="3" t="s">
        <v>155</v>
      </c>
      <c r="D277" s="3" t="s">
        <v>199</v>
      </c>
      <c r="E277" s="3" t="s">
        <v>200</v>
      </c>
      <c r="F277" s="79" t="s">
        <v>244</v>
      </c>
      <c r="G277" s="3">
        <v>2019</v>
      </c>
      <c r="H277" s="5">
        <v>5.7986111111111106E-2</v>
      </c>
      <c r="I277" s="5">
        <v>0.33722222222222226</v>
      </c>
      <c r="J277" s="29">
        <v>0.2650925925925926</v>
      </c>
      <c r="K277" s="29">
        <f>SUM(H277:J277)</f>
        <v>0.66030092592592604</v>
      </c>
      <c r="L277" s="29">
        <f>B277-K277</f>
        <v>4.7569444444442999E-3</v>
      </c>
      <c r="M277" t="s">
        <v>205</v>
      </c>
      <c r="N277" s="75">
        <v>32547</v>
      </c>
      <c r="O277" s="73" t="s">
        <v>298</v>
      </c>
    </row>
    <row r="278" spans="1:15" x14ac:dyDescent="0.25">
      <c r="A278" s="4">
        <f>ROW(278:278)-1</f>
        <v>277</v>
      </c>
      <c r="B278" s="5">
        <v>0.67012731481481491</v>
      </c>
      <c r="C278" s="3" t="s">
        <v>117</v>
      </c>
      <c r="D278" s="3" t="s">
        <v>120</v>
      </c>
      <c r="E278" s="3" t="s">
        <v>121</v>
      </c>
      <c r="F278" s="79" t="s">
        <v>264</v>
      </c>
      <c r="G278" s="3">
        <v>2014</v>
      </c>
      <c r="H278" s="5">
        <v>6.7453703703703696E-2</v>
      </c>
      <c r="I278" s="5">
        <v>0.30077546296296298</v>
      </c>
      <c r="J278" s="29">
        <v>0.28894675925925922</v>
      </c>
      <c r="K278" s="29">
        <f>SUM(H278:J278)</f>
        <v>0.65717592592592589</v>
      </c>
      <c r="L278" s="29">
        <f>B278-K278</f>
        <v>1.2951388888889026E-2</v>
      </c>
      <c r="N278" s="75">
        <v>20793</v>
      </c>
      <c r="O278" s="69"/>
    </row>
    <row r="279" spans="1:15" x14ac:dyDescent="0.25">
      <c r="A279" s="4">
        <f>ROW(279:279)-1</f>
        <v>278</v>
      </c>
      <c r="B279" s="5">
        <v>0.68844907407407396</v>
      </c>
      <c r="C279" s="3" t="s">
        <v>4</v>
      </c>
      <c r="D279" s="4" t="s">
        <v>85</v>
      </c>
      <c r="E279" s="3" t="s">
        <v>30</v>
      </c>
      <c r="F279" s="81" t="s">
        <v>251</v>
      </c>
      <c r="G279" s="3">
        <v>2001</v>
      </c>
      <c r="H279" s="5">
        <v>5.9050925925925923E-2</v>
      </c>
      <c r="I279" s="5">
        <v>0.37112268518518521</v>
      </c>
      <c r="J279" s="29">
        <v>0.24927083333333333</v>
      </c>
      <c r="K279" s="29">
        <f>SUM(H279:J279)</f>
        <v>0.67944444444444452</v>
      </c>
      <c r="L279" s="29">
        <f>B279-K279</f>
        <v>9.0046296296294459E-3</v>
      </c>
      <c r="N279" s="75">
        <v>23910</v>
      </c>
      <c r="O279" s="72"/>
    </row>
    <row r="280" spans="1:15" x14ac:dyDescent="0.25">
      <c r="A280" s="3">
        <f>ROW(280:280)-1</f>
        <v>279</v>
      </c>
      <c r="B280" s="5">
        <v>0.69576388888888896</v>
      </c>
      <c r="C280" s="3" t="s">
        <v>208</v>
      </c>
      <c r="D280" s="3" t="s">
        <v>78</v>
      </c>
      <c r="E280" s="3" t="s">
        <v>24</v>
      </c>
      <c r="F280" s="79" t="s">
        <v>254</v>
      </c>
      <c r="G280" s="3">
        <v>2023</v>
      </c>
      <c r="H280" s="5">
        <v>5.1898148148148145E-2</v>
      </c>
      <c r="I280" s="5">
        <v>0.39173611111111112</v>
      </c>
      <c r="J280" s="29">
        <v>0.24309027777777778</v>
      </c>
      <c r="K280" s="29">
        <f>SUM(H280:J280)</f>
        <v>0.68672453703703706</v>
      </c>
      <c r="L280" s="29">
        <f>B280-K280</f>
        <v>9.0393518518518956E-3</v>
      </c>
      <c r="N280" s="102">
        <v>28645</v>
      </c>
      <c r="O280" s="85" t="s">
        <v>367</v>
      </c>
    </row>
    <row r="281" spans="1:15" s="85" customFormat="1" x14ac:dyDescent="0.25">
      <c r="A281" s="3">
        <f>ROW(281:281)-1</f>
        <v>280</v>
      </c>
      <c r="B281" s="5">
        <v>0.70050925925925922</v>
      </c>
      <c r="C281" s="3" t="s">
        <v>179</v>
      </c>
      <c r="D281" s="86" t="s">
        <v>199</v>
      </c>
      <c r="E281" s="3" t="s">
        <v>200</v>
      </c>
      <c r="F281" s="81" t="s">
        <v>244</v>
      </c>
      <c r="G281" s="3">
        <v>2023</v>
      </c>
      <c r="H281" s="5">
        <v>5.1828703703703703E-2</v>
      </c>
      <c r="I281" s="5">
        <v>0.3323726851851852</v>
      </c>
      <c r="J281" s="29">
        <v>0.30891203703703701</v>
      </c>
      <c r="K281" s="29">
        <f>SUM(H281:J281)</f>
        <v>0.69311342592592595</v>
      </c>
      <c r="L281" s="29">
        <f>B281-K281</f>
        <v>7.3958333333332682E-3</v>
      </c>
      <c r="M281" t="s">
        <v>205</v>
      </c>
      <c r="N281" s="77">
        <v>32844</v>
      </c>
      <c r="O281" s="100" t="s">
        <v>353</v>
      </c>
    </row>
    <row r="282" spans="1:15" s="85" customFormat="1" x14ac:dyDescent="0.25">
      <c r="A282" s="3">
        <f>ROW(282:282)-1</f>
        <v>281</v>
      </c>
      <c r="B282" s="5">
        <v>0.70050925925925922</v>
      </c>
      <c r="C282" s="3" t="s">
        <v>178</v>
      </c>
      <c r="D282" s="86" t="s">
        <v>199</v>
      </c>
      <c r="E282" s="3" t="s">
        <v>200</v>
      </c>
      <c r="F282" s="81" t="s">
        <v>244</v>
      </c>
      <c r="G282" s="3">
        <v>2023</v>
      </c>
      <c r="H282" s="5">
        <v>4.5462962962962962E-2</v>
      </c>
      <c r="I282" s="5">
        <v>0.33826388888888892</v>
      </c>
      <c r="J282" s="29">
        <v>0.31079861111111112</v>
      </c>
      <c r="K282" s="29">
        <f>SUM(H282:J282)</f>
        <v>0.69452546296296302</v>
      </c>
      <c r="L282" s="29">
        <f>B282-K282</f>
        <v>5.9837962962961955E-3</v>
      </c>
      <c r="M282" t="s">
        <v>205</v>
      </c>
      <c r="N282" s="102">
        <v>34222</v>
      </c>
      <c r="O282" s="85" t="s">
        <v>310</v>
      </c>
    </row>
    <row r="283" spans="1:15" s="85" customFormat="1" x14ac:dyDescent="0.25">
      <c r="A283" s="4">
        <f>ROW(283:283)-1</f>
        <v>282</v>
      </c>
      <c r="B283" s="5">
        <v>0.73559027777777775</v>
      </c>
      <c r="C283" s="3" t="s">
        <v>40</v>
      </c>
      <c r="D283" s="3" t="s">
        <v>78</v>
      </c>
      <c r="E283" s="3" t="s">
        <v>24</v>
      </c>
      <c r="F283" s="79" t="s">
        <v>254</v>
      </c>
      <c r="G283" s="3">
        <v>2007</v>
      </c>
      <c r="H283" s="5">
        <v>5.8981481481481489E-2</v>
      </c>
      <c r="I283" s="5">
        <v>0.40067129629629633</v>
      </c>
      <c r="J283" s="29">
        <v>0.26442129629629629</v>
      </c>
      <c r="K283" s="29">
        <f>SUM(H283:J283)</f>
        <v>0.72407407407407409</v>
      </c>
      <c r="L283" s="29">
        <f>B283-K283</f>
        <v>1.1516203703703654E-2</v>
      </c>
      <c r="M283"/>
      <c r="N283" s="75">
        <v>23408</v>
      </c>
      <c r="O283" s="70" t="s">
        <v>294</v>
      </c>
    </row>
    <row r="284" spans="1:15" x14ac:dyDescent="0.25">
      <c r="B284" s="9" t="s">
        <v>212</v>
      </c>
    </row>
    <row r="285" spans="1:15" ht="117.45" customHeight="1" thickBot="1" x14ac:dyDescent="0.3">
      <c r="A285" s="45" t="s">
        <v>25</v>
      </c>
      <c r="B285" s="46" t="s">
        <v>26</v>
      </c>
      <c r="C285" s="46" t="s">
        <v>27</v>
      </c>
      <c r="D285" s="46" t="s">
        <v>63</v>
      </c>
      <c r="E285" s="46" t="s">
        <v>28</v>
      </c>
      <c r="F285" s="46" t="s">
        <v>143</v>
      </c>
      <c r="G285" s="46" t="s">
        <v>29</v>
      </c>
      <c r="H285" s="46" t="s">
        <v>34</v>
      </c>
      <c r="I285" s="46" t="s">
        <v>35</v>
      </c>
      <c r="J285" s="47" t="s">
        <v>36</v>
      </c>
      <c r="K285" s="47" t="s">
        <v>118</v>
      </c>
      <c r="L285" s="47" t="s">
        <v>119</v>
      </c>
      <c r="M285" s="48" t="s">
        <v>202</v>
      </c>
      <c r="N285" s="66" t="s">
        <v>273</v>
      </c>
      <c r="O285" s="74" t="s">
        <v>280</v>
      </c>
    </row>
    <row r="286" spans="1:15" ht="13.8" thickTop="1" x14ac:dyDescent="0.25">
      <c r="A286" s="3">
        <v>1</v>
      </c>
      <c r="B286" s="60">
        <v>0.34575231481481478</v>
      </c>
      <c r="C286" s="61" t="s">
        <v>216</v>
      </c>
      <c r="D286" s="61" t="s">
        <v>241</v>
      </c>
      <c r="E286" s="61" t="s">
        <v>242</v>
      </c>
      <c r="F286" s="61" t="s">
        <v>245</v>
      </c>
      <c r="G286" s="51">
        <v>2021</v>
      </c>
      <c r="H286" s="60">
        <v>0</v>
      </c>
      <c r="I286" s="60">
        <v>0.20467592592592596</v>
      </c>
      <c r="J286" s="62">
        <v>0.13799768518518518</v>
      </c>
      <c r="K286" s="62">
        <f t="shared" ref="K286:K321" si="0">SUM(H286:J286)</f>
        <v>0.34267361111111116</v>
      </c>
      <c r="L286" s="62">
        <f t="shared" ref="L286:L321" si="1">B286-K286</f>
        <v>3.0787037037036113E-3</v>
      </c>
      <c r="M286" s="59" t="s">
        <v>243</v>
      </c>
      <c r="N286" s="64"/>
      <c r="O286" s="98"/>
    </row>
    <row r="287" spans="1:15" x14ac:dyDescent="0.25">
      <c r="A287" s="3">
        <v>2</v>
      </c>
      <c r="B287" s="56">
        <v>0.35826388888888888</v>
      </c>
      <c r="C287" s="57" t="s">
        <v>158</v>
      </c>
      <c r="D287" s="57" t="s">
        <v>241</v>
      </c>
      <c r="E287" s="57" t="s">
        <v>242</v>
      </c>
      <c r="F287" s="57" t="s">
        <v>244</v>
      </c>
      <c r="G287" s="3">
        <v>2021</v>
      </c>
      <c r="H287" s="56">
        <v>0</v>
      </c>
      <c r="I287" s="56">
        <v>0.21979166666666669</v>
      </c>
      <c r="J287" s="58">
        <v>0.1348263888888889</v>
      </c>
      <c r="K287" s="58">
        <f t="shared" si="0"/>
        <v>0.35461805555555559</v>
      </c>
      <c r="L287" s="58">
        <f t="shared" si="1"/>
        <v>3.6458333333332926E-3</v>
      </c>
      <c r="M287" s="59" t="s">
        <v>243</v>
      </c>
      <c r="N287" s="64"/>
      <c r="O287" s="98"/>
    </row>
    <row r="288" spans="1:15" x14ac:dyDescent="0.25">
      <c r="A288" s="3">
        <v>3</v>
      </c>
      <c r="B288" s="56">
        <v>0.3664351851851852</v>
      </c>
      <c r="C288" s="57" t="s">
        <v>157</v>
      </c>
      <c r="D288" s="57" t="s">
        <v>241</v>
      </c>
      <c r="E288" s="57" t="s">
        <v>242</v>
      </c>
      <c r="F288" s="57" t="s">
        <v>244</v>
      </c>
      <c r="G288" s="3">
        <v>2021</v>
      </c>
      <c r="H288" s="56">
        <v>0</v>
      </c>
      <c r="I288" s="56">
        <v>0.21422453703703703</v>
      </c>
      <c r="J288" s="58">
        <v>0.14881944444444445</v>
      </c>
      <c r="K288" s="58">
        <f t="shared" si="0"/>
        <v>0.36304398148148148</v>
      </c>
      <c r="L288" s="58">
        <f t="shared" si="1"/>
        <v>3.3912037037037157E-3</v>
      </c>
      <c r="M288" s="59" t="s">
        <v>243</v>
      </c>
      <c r="N288" s="64"/>
      <c r="O288" s="98"/>
    </row>
    <row r="289" spans="1:15" s="9" customFormat="1" x14ac:dyDescent="0.25">
      <c r="A289" s="3">
        <v>4</v>
      </c>
      <c r="B289" s="56">
        <v>0.37105324074074075</v>
      </c>
      <c r="C289" s="57" t="s">
        <v>198</v>
      </c>
      <c r="D289" s="57" t="s">
        <v>241</v>
      </c>
      <c r="E289" s="57" t="s">
        <v>242</v>
      </c>
      <c r="F289" s="57" t="s">
        <v>245</v>
      </c>
      <c r="G289" s="3">
        <v>2021</v>
      </c>
      <c r="H289" s="56">
        <v>0</v>
      </c>
      <c r="I289" s="56">
        <v>0.21575231481481483</v>
      </c>
      <c r="J289" s="58">
        <v>0.15158564814814815</v>
      </c>
      <c r="K289" s="58">
        <f t="shared" si="0"/>
        <v>0.36733796296296295</v>
      </c>
      <c r="L289" s="58">
        <f t="shared" si="1"/>
        <v>3.7152777777778034E-3</v>
      </c>
      <c r="M289" s="59" t="s">
        <v>243</v>
      </c>
      <c r="N289" s="64"/>
      <c r="O289" s="98"/>
    </row>
    <row r="290" spans="1:15" x14ac:dyDescent="0.25">
      <c r="A290" s="3">
        <v>5</v>
      </c>
      <c r="B290" s="56">
        <v>0.41041666666666665</v>
      </c>
      <c r="C290" s="57" t="s">
        <v>225</v>
      </c>
      <c r="D290" s="57" t="s">
        <v>241</v>
      </c>
      <c r="E290" s="57" t="s">
        <v>242</v>
      </c>
      <c r="F290" s="57" t="s">
        <v>245</v>
      </c>
      <c r="G290" s="3">
        <v>2021</v>
      </c>
      <c r="H290" s="56">
        <v>0</v>
      </c>
      <c r="I290" s="56">
        <v>0.22942129629629629</v>
      </c>
      <c r="J290" s="58">
        <v>0.1774537037037037</v>
      </c>
      <c r="K290" s="58">
        <f t="shared" si="0"/>
        <v>0.40687499999999999</v>
      </c>
      <c r="L290" s="58">
        <f t="shared" si="1"/>
        <v>3.5416666666666652E-3</v>
      </c>
      <c r="M290" s="59" t="s">
        <v>243</v>
      </c>
      <c r="N290" s="64"/>
      <c r="O290" s="98"/>
    </row>
    <row r="291" spans="1:15" x14ac:dyDescent="0.25">
      <c r="A291" s="3">
        <v>6</v>
      </c>
      <c r="B291" s="56">
        <v>0.4120949074074074</v>
      </c>
      <c r="C291" s="57" t="s">
        <v>178</v>
      </c>
      <c r="D291" s="57" t="s">
        <v>241</v>
      </c>
      <c r="E291" s="57" t="s">
        <v>242</v>
      </c>
      <c r="F291" s="57" t="s">
        <v>245</v>
      </c>
      <c r="G291" s="3">
        <v>2021</v>
      </c>
      <c r="H291" s="56">
        <v>0</v>
      </c>
      <c r="I291" s="56">
        <v>0.21766203703703704</v>
      </c>
      <c r="J291" s="58">
        <v>0.19085648148148149</v>
      </c>
      <c r="K291" s="58">
        <f t="shared" si="0"/>
        <v>0.4085185185185185</v>
      </c>
      <c r="L291" s="58">
        <f t="shared" si="1"/>
        <v>3.5763888888888928E-3</v>
      </c>
      <c r="M291" s="59" t="s">
        <v>243</v>
      </c>
      <c r="N291" s="64"/>
      <c r="O291" s="98"/>
    </row>
    <row r="292" spans="1:15" x14ac:dyDescent="0.25">
      <c r="A292" s="3">
        <v>7</v>
      </c>
      <c r="B292" s="42">
        <v>0.41700231481481481</v>
      </c>
      <c r="C292" s="43" t="s">
        <v>206</v>
      </c>
      <c r="D292" s="43" t="s">
        <v>77</v>
      </c>
      <c r="E292" s="43" t="s">
        <v>32</v>
      </c>
      <c r="F292" s="43" t="s">
        <v>276</v>
      </c>
      <c r="G292" s="3">
        <v>2019</v>
      </c>
      <c r="H292" s="42">
        <v>4.6180555555555558E-2</v>
      </c>
      <c r="I292" s="42">
        <v>0.23909722222222221</v>
      </c>
      <c r="J292" s="44">
        <v>0.11837962962962963</v>
      </c>
      <c r="K292" s="44">
        <f t="shared" si="0"/>
        <v>0.40365740740740735</v>
      </c>
      <c r="L292" s="44">
        <f t="shared" si="1"/>
        <v>1.3344907407407458E-2</v>
      </c>
      <c r="M292" s="63" t="s">
        <v>207</v>
      </c>
      <c r="N292" s="64"/>
      <c r="O292" s="98"/>
    </row>
    <row r="293" spans="1:15" x14ac:dyDescent="0.25">
      <c r="A293" s="3">
        <v>8</v>
      </c>
      <c r="B293" s="56">
        <v>0.41828703703703707</v>
      </c>
      <c r="C293" s="57" t="s">
        <v>206</v>
      </c>
      <c r="D293" s="57" t="s">
        <v>241</v>
      </c>
      <c r="E293" s="57" t="s">
        <v>242</v>
      </c>
      <c r="F293" s="57" t="s">
        <v>246</v>
      </c>
      <c r="G293" s="3">
        <v>2021</v>
      </c>
      <c r="H293" s="56">
        <v>0</v>
      </c>
      <c r="I293" s="56">
        <v>0.24232638888888891</v>
      </c>
      <c r="J293" s="58">
        <v>0.17045138888888889</v>
      </c>
      <c r="K293" s="58">
        <f t="shared" si="0"/>
        <v>0.4127777777777778</v>
      </c>
      <c r="L293" s="58">
        <f t="shared" si="1"/>
        <v>5.5092592592592693E-3</v>
      </c>
      <c r="M293" s="59" t="s">
        <v>243</v>
      </c>
      <c r="N293" s="64"/>
      <c r="O293" s="98"/>
    </row>
    <row r="294" spans="1:15" x14ac:dyDescent="0.25">
      <c r="A294" s="3">
        <v>9</v>
      </c>
      <c r="B294" s="56">
        <v>0.41997685185185185</v>
      </c>
      <c r="C294" s="57" t="s">
        <v>247</v>
      </c>
      <c r="D294" s="57" t="s">
        <v>241</v>
      </c>
      <c r="E294" s="57" t="s">
        <v>242</v>
      </c>
      <c r="F294" s="57" t="s">
        <v>248</v>
      </c>
      <c r="G294" s="3">
        <v>2021</v>
      </c>
      <c r="H294" s="56">
        <v>0</v>
      </c>
      <c r="I294" s="56">
        <v>0.23997685185185183</v>
      </c>
      <c r="J294" s="58">
        <v>0.17432870370370371</v>
      </c>
      <c r="K294" s="58">
        <f t="shared" si="0"/>
        <v>0.41430555555555554</v>
      </c>
      <c r="L294" s="58">
        <f t="shared" si="1"/>
        <v>5.6712962962963132E-3</v>
      </c>
      <c r="M294" s="59" t="s">
        <v>243</v>
      </c>
      <c r="N294" s="64"/>
      <c r="O294" s="98"/>
    </row>
    <row r="295" spans="1:15" x14ac:dyDescent="0.25">
      <c r="A295" s="3">
        <v>10</v>
      </c>
      <c r="B295" s="56">
        <v>0.42049768518518515</v>
      </c>
      <c r="C295" s="57" t="s">
        <v>3</v>
      </c>
      <c r="D295" s="57" t="s">
        <v>241</v>
      </c>
      <c r="E295" s="57" t="s">
        <v>242</v>
      </c>
      <c r="F295" s="57" t="s">
        <v>249</v>
      </c>
      <c r="G295" s="3">
        <v>2021</v>
      </c>
      <c r="H295" s="56">
        <v>0</v>
      </c>
      <c r="I295" s="56">
        <v>0.24364583333333334</v>
      </c>
      <c r="J295" s="58">
        <v>0.17168981481481482</v>
      </c>
      <c r="K295" s="58">
        <f t="shared" si="0"/>
        <v>0.41533564814814816</v>
      </c>
      <c r="L295" s="58">
        <f t="shared" si="1"/>
        <v>5.1620370370369928E-3</v>
      </c>
      <c r="M295" s="59" t="s">
        <v>243</v>
      </c>
      <c r="N295" s="64"/>
      <c r="O295" s="98"/>
    </row>
    <row r="296" spans="1:15" x14ac:dyDescent="0.25">
      <c r="A296" s="3">
        <v>11</v>
      </c>
      <c r="B296" s="56">
        <v>0.42252314814814818</v>
      </c>
      <c r="C296" s="57" t="s">
        <v>250</v>
      </c>
      <c r="D296" s="57" t="s">
        <v>241</v>
      </c>
      <c r="E296" s="57" t="s">
        <v>242</v>
      </c>
      <c r="F296" s="57" t="s">
        <v>244</v>
      </c>
      <c r="G296" s="3">
        <v>2021</v>
      </c>
      <c r="H296" s="56">
        <v>0</v>
      </c>
      <c r="I296" s="56">
        <v>0.23094907407407406</v>
      </c>
      <c r="J296" s="58">
        <v>0.18521990740740743</v>
      </c>
      <c r="K296" s="58">
        <f t="shared" si="0"/>
        <v>0.41616898148148151</v>
      </c>
      <c r="L296" s="58">
        <f t="shared" si="1"/>
        <v>6.3541666666666607E-3</v>
      </c>
      <c r="M296" s="59" t="s">
        <v>243</v>
      </c>
      <c r="N296" s="64"/>
      <c r="O296" s="98"/>
    </row>
    <row r="297" spans="1:15" x14ac:dyDescent="0.25">
      <c r="A297" s="3">
        <v>12</v>
      </c>
      <c r="B297" s="56">
        <v>0.43140046296296292</v>
      </c>
      <c r="C297" s="57" t="s">
        <v>189</v>
      </c>
      <c r="D297" s="57" t="s">
        <v>241</v>
      </c>
      <c r="E297" s="57" t="s">
        <v>242</v>
      </c>
      <c r="F297" s="57" t="s">
        <v>244</v>
      </c>
      <c r="G297" s="3">
        <v>2021</v>
      </c>
      <c r="H297" s="56">
        <v>0</v>
      </c>
      <c r="I297" s="56">
        <v>0.23962962962962964</v>
      </c>
      <c r="J297" s="58">
        <v>0.18598379629629627</v>
      </c>
      <c r="K297" s="58">
        <f t="shared" si="0"/>
        <v>0.42561342592592588</v>
      </c>
      <c r="L297" s="58">
        <f t="shared" si="1"/>
        <v>5.787037037037035E-3</v>
      </c>
      <c r="M297" s="59" t="s">
        <v>243</v>
      </c>
      <c r="N297" s="64"/>
      <c r="O297" s="98"/>
    </row>
    <row r="298" spans="1:15" x14ac:dyDescent="0.25">
      <c r="A298" s="3">
        <v>13</v>
      </c>
      <c r="B298" s="42">
        <v>0.43311342592592594</v>
      </c>
      <c r="C298" s="43" t="s">
        <v>160</v>
      </c>
      <c r="D298" s="43" t="s">
        <v>77</v>
      </c>
      <c r="E298" s="43" t="s">
        <v>32</v>
      </c>
      <c r="F298" s="83" t="s">
        <v>254</v>
      </c>
      <c r="G298" s="3">
        <v>2019</v>
      </c>
      <c r="H298" s="42">
        <v>4.3518518518518519E-2</v>
      </c>
      <c r="I298" s="42">
        <v>0.23815972222222223</v>
      </c>
      <c r="J298" s="44">
        <v>0.1398611111111111</v>
      </c>
      <c r="K298" s="44">
        <f t="shared" si="0"/>
        <v>0.42153935185185187</v>
      </c>
      <c r="L298" s="44">
        <f t="shared" si="1"/>
        <v>1.157407407407407E-2</v>
      </c>
      <c r="M298" s="63" t="s">
        <v>207</v>
      </c>
      <c r="N298" s="64"/>
      <c r="O298" s="98"/>
    </row>
    <row r="299" spans="1:15" x14ac:dyDescent="0.25">
      <c r="A299" s="3">
        <v>14</v>
      </c>
      <c r="B299" s="56">
        <v>0.43327546296296293</v>
      </c>
      <c r="C299" s="57" t="s">
        <v>229</v>
      </c>
      <c r="D299" s="57" t="s">
        <v>241</v>
      </c>
      <c r="E299" s="57" t="s">
        <v>242</v>
      </c>
      <c r="F299" s="57" t="s">
        <v>251</v>
      </c>
      <c r="G299" s="3">
        <v>2021</v>
      </c>
      <c r="H299" s="56">
        <v>0</v>
      </c>
      <c r="I299" s="56">
        <v>0.24488425925925927</v>
      </c>
      <c r="J299" s="58">
        <v>0.1804050925925926</v>
      </c>
      <c r="K299" s="58">
        <f t="shared" si="0"/>
        <v>0.4252893518518519</v>
      </c>
      <c r="L299" s="58">
        <f t="shared" si="1"/>
        <v>7.9861111111110272E-3</v>
      </c>
      <c r="M299" s="59" t="s">
        <v>243</v>
      </c>
      <c r="N299" s="64"/>
      <c r="O299" s="98"/>
    </row>
    <row r="300" spans="1:15" x14ac:dyDescent="0.25">
      <c r="A300" s="3">
        <v>15</v>
      </c>
      <c r="B300" s="56">
        <v>0.43386574074074075</v>
      </c>
      <c r="C300" s="57" t="s">
        <v>252</v>
      </c>
      <c r="D300" s="57" t="s">
        <v>241</v>
      </c>
      <c r="E300" s="57" t="s">
        <v>242</v>
      </c>
      <c r="F300" s="57" t="s">
        <v>244</v>
      </c>
      <c r="G300" s="3">
        <v>2021</v>
      </c>
      <c r="H300" s="56">
        <v>0</v>
      </c>
      <c r="I300" s="56">
        <v>0.23681712962962964</v>
      </c>
      <c r="J300" s="58">
        <v>0.19126157407407407</v>
      </c>
      <c r="K300" s="58">
        <f t="shared" si="0"/>
        <v>0.42807870370370371</v>
      </c>
      <c r="L300" s="58">
        <f t="shared" si="1"/>
        <v>5.787037037037035E-3</v>
      </c>
      <c r="M300" s="59" t="s">
        <v>243</v>
      </c>
      <c r="N300" s="64"/>
      <c r="O300" s="98"/>
    </row>
    <row r="301" spans="1:15" x14ac:dyDescent="0.25">
      <c r="A301" s="3">
        <v>16</v>
      </c>
      <c r="B301" s="56">
        <v>0.43508101851851855</v>
      </c>
      <c r="C301" s="57" t="s">
        <v>231</v>
      </c>
      <c r="D301" s="57" t="s">
        <v>241</v>
      </c>
      <c r="E301" s="57" t="s">
        <v>242</v>
      </c>
      <c r="F301" s="57" t="s">
        <v>253</v>
      </c>
      <c r="G301" s="3">
        <v>2021</v>
      </c>
      <c r="H301" s="56">
        <v>0</v>
      </c>
      <c r="I301" s="56">
        <v>0.2409375</v>
      </c>
      <c r="J301" s="58">
        <v>0.18939814814814815</v>
      </c>
      <c r="K301" s="58">
        <f t="shared" si="0"/>
        <v>0.43033564814814818</v>
      </c>
      <c r="L301" s="58">
        <f t="shared" si="1"/>
        <v>4.745370370370372E-3</v>
      </c>
      <c r="M301" s="59" t="s">
        <v>243</v>
      </c>
      <c r="N301" s="64"/>
      <c r="O301" s="98"/>
    </row>
    <row r="302" spans="1:15" x14ac:dyDescent="0.25">
      <c r="A302" s="3">
        <v>17</v>
      </c>
      <c r="B302" s="56">
        <v>0.43605324074074076</v>
      </c>
      <c r="C302" s="57" t="s">
        <v>58</v>
      </c>
      <c r="D302" s="57" t="s">
        <v>241</v>
      </c>
      <c r="E302" s="57" t="s">
        <v>242</v>
      </c>
      <c r="F302" s="57" t="s">
        <v>254</v>
      </c>
      <c r="G302" s="3">
        <v>2021</v>
      </c>
      <c r="H302" s="56">
        <v>0</v>
      </c>
      <c r="I302" s="56">
        <v>0.24371527777777779</v>
      </c>
      <c r="J302" s="58">
        <v>0.18578703703703703</v>
      </c>
      <c r="K302" s="58">
        <f t="shared" si="0"/>
        <v>0.42950231481481482</v>
      </c>
      <c r="L302" s="58">
        <f t="shared" si="1"/>
        <v>6.5509259259259323E-3</v>
      </c>
      <c r="M302" s="59" t="s">
        <v>243</v>
      </c>
      <c r="N302" s="64"/>
      <c r="O302" s="98"/>
    </row>
    <row r="303" spans="1:15" x14ac:dyDescent="0.25">
      <c r="A303" s="3">
        <v>18</v>
      </c>
      <c r="B303" s="56">
        <v>0.43712962962962965</v>
      </c>
      <c r="C303" s="57" t="s">
        <v>255</v>
      </c>
      <c r="D303" s="57" t="s">
        <v>241</v>
      </c>
      <c r="E303" s="57" t="s">
        <v>242</v>
      </c>
      <c r="F303" s="57" t="s">
        <v>256</v>
      </c>
      <c r="G303" s="3">
        <v>2021</v>
      </c>
      <c r="H303" s="56">
        <v>0</v>
      </c>
      <c r="I303" s="56">
        <v>0.24478009259259259</v>
      </c>
      <c r="J303" s="58">
        <v>0.18418981481481481</v>
      </c>
      <c r="K303" s="58">
        <f t="shared" si="0"/>
        <v>0.42896990740740737</v>
      </c>
      <c r="L303" s="58">
        <f t="shared" si="1"/>
        <v>8.1597222222222765E-3</v>
      </c>
      <c r="M303" s="59" t="s">
        <v>243</v>
      </c>
      <c r="N303" s="64"/>
      <c r="O303" s="98"/>
    </row>
    <row r="304" spans="1:15" x14ac:dyDescent="0.25">
      <c r="A304" s="3">
        <v>19</v>
      </c>
      <c r="B304" s="56">
        <v>0.43956018518518519</v>
      </c>
      <c r="C304" s="57" t="s">
        <v>187</v>
      </c>
      <c r="D304" s="57" t="s">
        <v>241</v>
      </c>
      <c r="E304" s="57" t="s">
        <v>242</v>
      </c>
      <c r="F304" s="57" t="s">
        <v>254</v>
      </c>
      <c r="G304" s="3">
        <v>2021</v>
      </c>
      <c r="H304" s="56">
        <v>0</v>
      </c>
      <c r="I304" s="56">
        <v>0.24587962962962964</v>
      </c>
      <c r="J304" s="58">
        <v>0.18439814814814814</v>
      </c>
      <c r="K304" s="58">
        <f t="shared" si="0"/>
        <v>0.43027777777777776</v>
      </c>
      <c r="L304" s="58">
        <f t="shared" si="1"/>
        <v>9.2824074074074336E-3</v>
      </c>
      <c r="M304" s="59" t="s">
        <v>243</v>
      </c>
      <c r="N304" s="64"/>
      <c r="O304" s="98"/>
    </row>
    <row r="305" spans="1:15" x14ac:dyDescent="0.25">
      <c r="A305" s="3">
        <v>20</v>
      </c>
      <c r="B305" s="56">
        <v>0.44078703703703703</v>
      </c>
      <c r="C305" s="57" t="s">
        <v>221</v>
      </c>
      <c r="D305" s="57" t="s">
        <v>241</v>
      </c>
      <c r="E305" s="57" t="s">
        <v>242</v>
      </c>
      <c r="F305" s="57" t="s">
        <v>244</v>
      </c>
      <c r="G305" s="3">
        <v>2021</v>
      </c>
      <c r="H305" s="56">
        <v>0</v>
      </c>
      <c r="I305" s="56">
        <v>0.25246527777777777</v>
      </c>
      <c r="J305" s="58">
        <v>0.18175925925925926</v>
      </c>
      <c r="K305" s="58">
        <f t="shared" si="0"/>
        <v>0.43422453703703701</v>
      </c>
      <c r="L305" s="58">
        <f t="shared" si="1"/>
        <v>6.5625000000000266E-3</v>
      </c>
      <c r="M305" s="59" t="s">
        <v>243</v>
      </c>
      <c r="N305" s="64"/>
      <c r="O305" s="98"/>
    </row>
    <row r="306" spans="1:15" x14ac:dyDescent="0.25">
      <c r="A306" s="3">
        <v>21</v>
      </c>
      <c r="B306" s="56">
        <v>0.44196759259259261</v>
      </c>
      <c r="C306" s="57" t="s">
        <v>257</v>
      </c>
      <c r="D306" s="57" t="s">
        <v>241</v>
      </c>
      <c r="E306" s="57" t="s">
        <v>242</v>
      </c>
      <c r="F306" s="57" t="s">
        <v>244</v>
      </c>
      <c r="G306" s="3">
        <v>2021</v>
      </c>
      <c r="H306" s="56">
        <v>0</v>
      </c>
      <c r="I306" s="56">
        <v>0.23594907407407406</v>
      </c>
      <c r="J306" s="58">
        <v>0.19966435185185186</v>
      </c>
      <c r="K306" s="58">
        <f t="shared" si="0"/>
        <v>0.43561342592592589</v>
      </c>
      <c r="L306" s="58">
        <f t="shared" si="1"/>
        <v>6.3541666666667163E-3</v>
      </c>
      <c r="M306" s="59" t="s">
        <v>243</v>
      </c>
      <c r="N306" s="64"/>
      <c r="O306" s="98"/>
    </row>
    <row r="307" spans="1:15" x14ac:dyDescent="0.25">
      <c r="A307" s="3">
        <v>22</v>
      </c>
      <c r="B307" s="56">
        <v>0.44337962962962968</v>
      </c>
      <c r="C307" s="57" t="s">
        <v>258</v>
      </c>
      <c r="D307" s="57" t="s">
        <v>241</v>
      </c>
      <c r="E307" s="57" t="s">
        <v>242</v>
      </c>
      <c r="F307" s="57" t="s">
        <v>245</v>
      </c>
      <c r="G307" s="3">
        <v>2021</v>
      </c>
      <c r="H307" s="56">
        <v>0</v>
      </c>
      <c r="I307" s="56">
        <v>0.26195601851851852</v>
      </c>
      <c r="J307" s="58">
        <v>0.17376157407407408</v>
      </c>
      <c r="K307" s="58">
        <f t="shared" si="0"/>
        <v>0.43571759259259257</v>
      </c>
      <c r="L307" s="58">
        <f t="shared" si="1"/>
        <v>7.662037037037106E-3</v>
      </c>
      <c r="M307" s="59" t="s">
        <v>243</v>
      </c>
      <c r="N307" s="64"/>
      <c r="O307" s="98"/>
    </row>
    <row r="308" spans="1:15" x14ac:dyDescent="0.25">
      <c r="A308" s="3">
        <v>23</v>
      </c>
      <c r="B308" s="56">
        <v>0.44370370370370371</v>
      </c>
      <c r="C308" s="57" t="s">
        <v>259</v>
      </c>
      <c r="D308" s="57" t="s">
        <v>241</v>
      </c>
      <c r="E308" s="57" t="s">
        <v>242</v>
      </c>
      <c r="F308" s="57" t="s">
        <v>254</v>
      </c>
      <c r="G308" s="3">
        <v>2021</v>
      </c>
      <c r="H308" s="56">
        <v>0</v>
      </c>
      <c r="I308" s="56">
        <v>0.24541666666666664</v>
      </c>
      <c r="J308" s="58">
        <v>0.18664351851851854</v>
      </c>
      <c r="K308" s="58">
        <f t="shared" si="0"/>
        <v>0.43206018518518519</v>
      </c>
      <c r="L308" s="58">
        <f t="shared" si="1"/>
        <v>1.1643518518518525E-2</v>
      </c>
      <c r="M308" s="59" t="s">
        <v>243</v>
      </c>
      <c r="N308" s="64"/>
      <c r="O308" s="98"/>
    </row>
    <row r="309" spans="1:15" x14ac:dyDescent="0.25">
      <c r="A309" s="3">
        <v>24</v>
      </c>
      <c r="B309" s="56">
        <v>0.45081018518518517</v>
      </c>
      <c r="C309" s="57" t="s">
        <v>260</v>
      </c>
      <c r="D309" s="57" t="s">
        <v>241</v>
      </c>
      <c r="E309" s="57" t="s">
        <v>242</v>
      </c>
      <c r="F309" s="57" t="s">
        <v>244</v>
      </c>
      <c r="G309" s="3">
        <v>2021</v>
      </c>
      <c r="H309" s="56">
        <v>0</v>
      </c>
      <c r="I309" s="56">
        <v>0.23590277777777779</v>
      </c>
      <c r="J309" s="58">
        <v>0.20913194444444447</v>
      </c>
      <c r="K309" s="58">
        <f t="shared" si="0"/>
        <v>0.44503472222222229</v>
      </c>
      <c r="L309" s="58">
        <f t="shared" si="1"/>
        <v>5.7754629629628851E-3</v>
      </c>
      <c r="M309" s="59" t="s">
        <v>243</v>
      </c>
      <c r="N309" s="64"/>
      <c r="O309" s="98"/>
    </row>
    <row r="310" spans="1:15" x14ac:dyDescent="0.25">
      <c r="A310" s="3">
        <v>25</v>
      </c>
      <c r="B310" s="56">
        <v>0.45123842592592589</v>
      </c>
      <c r="C310" s="57" t="s">
        <v>179</v>
      </c>
      <c r="D310" s="57" t="s">
        <v>241</v>
      </c>
      <c r="E310" s="57" t="s">
        <v>242</v>
      </c>
      <c r="F310" s="57" t="s">
        <v>244</v>
      </c>
      <c r="G310" s="3">
        <v>2021</v>
      </c>
      <c r="H310" s="56">
        <v>0</v>
      </c>
      <c r="I310" s="56">
        <v>0.21363425925925927</v>
      </c>
      <c r="J310" s="58">
        <v>0.23482638888888888</v>
      </c>
      <c r="K310" s="58">
        <f t="shared" si="0"/>
        <v>0.44846064814814812</v>
      </c>
      <c r="L310" s="58">
        <f t="shared" si="1"/>
        <v>2.7777777777777679E-3</v>
      </c>
      <c r="M310" s="59" t="s">
        <v>243</v>
      </c>
      <c r="N310" s="64"/>
      <c r="O310" s="98"/>
    </row>
    <row r="311" spans="1:15" x14ac:dyDescent="0.25">
      <c r="A311" s="3">
        <v>26</v>
      </c>
      <c r="B311" s="56">
        <v>0.45322916666666663</v>
      </c>
      <c r="C311" s="57" t="s">
        <v>160</v>
      </c>
      <c r="D311" s="57" t="s">
        <v>241</v>
      </c>
      <c r="E311" s="57" t="s">
        <v>242</v>
      </c>
      <c r="F311" s="57" t="s">
        <v>248</v>
      </c>
      <c r="G311" s="3">
        <v>2021</v>
      </c>
      <c r="H311" s="56">
        <v>0</v>
      </c>
      <c r="I311" s="56">
        <v>0.24395833333333336</v>
      </c>
      <c r="J311" s="58">
        <v>0.19903935185185184</v>
      </c>
      <c r="K311" s="58">
        <f t="shared" si="0"/>
        <v>0.44299768518518523</v>
      </c>
      <c r="L311" s="58">
        <f t="shared" si="1"/>
        <v>1.0231481481481397E-2</v>
      </c>
      <c r="M311" s="59" t="s">
        <v>243</v>
      </c>
      <c r="N311" s="64"/>
      <c r="O311" s="98"/>
    </row>
    <row r="312" spans="1:15" x14ac:dyDescent="0.25">
      <c r="A312" s="3">
        <v>27</v>
      </c>
      <c r="B312" s="56">
        <v>0.4533564814814815</v>
      </c>
      <c r="C312" s="57" t="s">
        <v>211</v>
      </c>
      <c r="D312" s="57" t="s">
        <v>241</v>
      </c>
      <c r="E312" s="57" t="s">
        <v>242</v>
      </c>
      <c r="F312" s="57" t="s">
        <v>261</v>
      </c>
      <c r="G312" s="3">
        <v>2021</v>
      </c>
      <c r="H312" s="56">
        <v>0</v>
      </c>
      <c r="I312" s="56">
        <v>0.24326388888888886</v>
      </c>
      <c r="J312" s="58">
        <v>0.19903935185185184</v>
      </c>
      <c r="K312" s="58">
        <f t="shared" si="0"/>
        <v>0.44230324074074068</v>
      </c>
      <c r="L312" s="58">
        <f t="shared" si="1"/>
        <v>1.1053240740740822E-2</v>
      </c>
      <c r="M312" s="59" t="s">
        <v>243</v>
      </c>
      <c r="N312" s="64"/>
      <c r="O312" s="98"/>
    </row>
    <row r="313" spans="1:15" x14ac:dyDescent="0.25">
      <c r="A313" s="3">
        <v>28</v>
      </c>
      <c r="B313" s="56">
        <v>0.45954861111111112</v>
      </c>
      <c r="C313" s="57" t="s">
        <v>262</v>
      </c>
      <c r="D313" s="57" t="s">
        <v>241</v>
      </c>
      <c r="E313" s="57" t="s">
        <v>242</v>
      </c>
      <c r="F313" s="57" t="s">
        <v>253</v>
      </c>
      <c r="G313" s="3">
        <v>2021</v>
      </c>
      <c r="H313" s="56">
        <v>0</v>
      </c>
      <c r="I313" s="56">
        <v>0.26379629629629631</v>
      </c>
      <c r="J313" s="58">
        <v>0.18866898148148148</v>
      </c>
      <c r="K313" s="58">
        <f t="shared" si="0"/>
        <v>0.45246527777777779</v>
      </c>
      <c r="L313" s="58">
        <f t="shared" si="1"/>
        <v>7.0833333333333304E-3</v>
      </c>
      <c r="M313" s="59" t="s">
        <v>243</v>
      </c>
      <c r="N313" s="64"/>
      <c r="O313" s="98"/>
    </row>
    <row r="314" spans="1:15" x14ac:dyDescent="0.25">
      <c r="A314" s="3">
        <v>29</v>
      </c>
      <c r="B314" s="42">
        <v>0.4596412037037037</v>
      </c>
      <c r="C314" s="43" t="s">
        <v>211</v>
      </c>
      <c r="D314" s="43" t="s">
        <v>77</v>
      </c>
      <c r="E314" s="43" t="s">
        <v>32</v>
      </c>
      <c r="F314" s="83" t="s">
        <v>254</v>
      </c>
      <c r="G314" s="3">
        <v>2019</v>
      </c>
      <c r="H314" s="42">
        <v>4.8310185185185185E-2</v>
      </c>
      <c r="I314" s="42">
        <v>0.25372685185185184</v>
      </c>
      <c r="J314" s="44">
        <v>0.14129629629629628</v>
      </c>
      <c r="K314" s="44">
        <f t="shared" si="0"/>
        <v>0.44333333333333336</v>
      </c>
      <c r="L314" s="44">
        <f t="shared" si="1"/>
        <v>1.6307870370370348E-2</v>
      </c>
      <c r="M314" s="63" t="s">
        <v>207</v>
      </c>
      <c r="N314" s="64"/>
      <c r="O314" s="98"/>
    </row>
    <row r="315" spans="1:15" x14ac:dyDescent="0.25">
      <c r="A315" s="3">
        <v>30</v>
      </c>
      <c r="B315" s="56">
        <v>0.46494212962962966</v>
      </c>
      <c r="C315" s="57" t="s">
        <v>263</v>
      </c>
      <c r="D315" s="57" t="s">
        <v>241</v>
      </c>
      <c r="E315" s="57" t="s">
        <v>242</v>
      </c>
      <c r="F315" s="57" t="s">
        <v>254</v>
      </c>
      <c r="G315" s="3">
        <v>2021</v>
      </c>
      <c r="H315" s="56">
        <v>0</v>
      </c>
      <c r="I315" s="56">
        <v>0.22628472222222221</v>
      </c>
      <c r="J315" s="58">
        <v>0.23168981481481479</v>
      </c>
      <c r="K315" s="58">
        <f t="shared" si="0"/>
        <v>0.457974537037037</v>
      </c>
      <c r="L315" s="58">
        <f t="shared" si="1"/>
        <v>6.9675925925926641E-3</v>
      </c>
      <c r="M315" s="59" t="s">
        <v>243</v>
      </c>
      <c r="N315" s="64"/>
      <c r="O315" s="98"/>
    </row>
    <row r="316" spans="1:15" x14ac:dyDescent="0.25">
      <c r="A316" s="3">
        <v>31</v>
      </c>
      <c r="B316" s="56">
        <v>0.4652546296296296</v>
      </c>
      <c r="C316" s="57" t="s">
        <v>110</v>
      </c>
      <c r="D316" s="57" t="s">
        <v>241</v>
      </c>
      <c r="E316" s="57" t="s">
        <v>242</v>
      </c>
      <c r="F316" s="57" t="s">
        <v>264</v>
      </c>
      <c r="G316" s="3">
        <v>2021</v>
      </c>
      <c r="H316" s="56">
        <v>0</v>
      </c>
      <c r="I316" s="56">
        <v>0.26951388888888889</v>
      </c>
      <c r="J316" s="58">
        <v>0.18866898148148148</v>
      </c>
      <c r="K316" s="58">
        <f t="shared" si="0"/>
        <v>0.45818287037037037</v>
      </c>
      <c r="L316" s="58">
        <f t="shared" si="1"/>
        <v>7.071759259259236E-3</v>
      </c>
      <c r="M316" s="59" t="s">
        <v>243</v>
      </c>
      <c r="N316" s="64"/>
      <c r="O316" s="98"/>
    </row>
    <row r="317" spans="1:15" x14ac:dyDescent="0.25">
      <c r="A317" s="3">
        <v>32</v>
      </c>
      <c r="B317" s="56">
        <v>0.47260416666666666</v>
      </c>
      <c r="C317" s="57" t="s">
        <v>265</v>
      </c>
      <c r="D317" s="57" t="s">
        <v>241</v>
      </c>
      <c r="E317" s="57" t="s">
        <v>242</v>
      </c>
      <c r="F317" s="57" t="s">
        <v>266</v>
      </c>
      <c r="G317" s="3">
        <v>2021</v>
      </c>
      <c r="H317" s="56">
        <v>0</v>
      </c>
      <c r="I317" s="56">
        <v>0.26378472222222221</v>
      </c>
      <c r="J317" s="58">
        <v>0.19424768518518518</v>
      </c>
      <c r="K317" s="58">
        <f t="shared" si="0"/>
        <v>0.45803240740740736</v>
      </c>
      <c r="L317" s="58">
        <f t="shared" si="1"/>
        <v>1.4571759259259298E-2</v>
      </c>
      <c r="M317" s="59" t="s">
        <v>243</v>
      </c>
      <c r="N317" s="64"/>
      <c r="O317" s="98"/>
    </row>
    <row r="318" spans="1:15" x14ac:dyDescent="0.25">
      <c r="A318" s="3">
        <v>33</v>
      </c>
      <c r="B318" s="56">
        <v>0.47630787037037042</v>
      </c>
      <c r="C318" s="57" t="s">
        <v>232</v>
      </c>
      <c r="D318" s="57" t="s">
        <v>241</v>
      </c>
      <c r="E318" s="57" t="s">
        <v>242</v>
      </c>
      <c r="F318" s="57" t="s">
        <v>254</v>
      </c>
      <c r="G318" s="3">
        <v>2021</v>
      </c>
      <c r="H318" s="56">
        <v>0</v>
      </c>
      <c r="I318" s="56">
        <v>0.24938657407407408</v>
      </c>
      <c r="J318" s="58">
        <v>0.21576388888888889</v>
      </c>
      <c r="K318" s="58">
        <f t="shared" si="0"/>
        <v>0.46515046296296297</v>
      </c>
      <c r="L318" s="58">
        <f t="shared" si="1"/>
        <v>1.1157407407407449E-2</v>
      </c>
      <c r="M318" s="59" t="s">
        <v>243</v>
      </c>
      <c r="N318" s="64"/>
      <c r="O318" s="98"/>
    </row>
    <row r="319" spans="1:15" x14ac:dyDescent="0.25">
      <c r="A319" s="3">
        <v>34</v>
      </c>
      <c r="B319" s="42">
        <v>0.50049768518518511</v>
      </c>
      <c r="C319" s="43" t="s">
        <v>209</v>
      </c>
      <c r="D319" s="43" t="s">
        <v>77</v>
      </c>
      <c r="E319" s="43" t="s">
        <v>32</v>
      </c>
      <c r="F319" s="43" t="s">
        <v>323</v>
      </c>
      <c r="G319" s="3">
        <v>2019</v>
      </c>
      <c r="H319" s="42">
        <v>5.0694444444444452E-2</v>
      </c>
      <c r="I319" s="42">
        <v>0.26550925925925922</v>
      </c>
      <c r="J319" s="44">
        <v>0.17186342592592593</v>
      </c>
      <c r="K319" s="44">
        <f t="shared" si="0"/>
        <v>0.48806712962962961</v>
      </c>
      <c r="L319" s="44">
        <f t="shared" si="1"/>
        <v>1.24305555555555E-2</v>
      </c>
      <c r="M319" s="63" t="s">
        <v>207</v>
      </c>
      <c r="N319" s="64"/>
      <c r="O319" s="98"/>
    </row>
    <row r="320" spans="1:15" x14ac:dyDescent="0.25">
      <c r="A320" s="3">
        <v>35</v>
      </c>
      <c r="B320" s="42">
        <v>0.5037152777777778</v>
      </c>
      <c r="C320" s="43" t="s">
        <v>210</v>
      </c>
      <c r="D320" s="43" t="s">
        <v>77</v>
      </c>
      <c r="E320" s="43" t="s">
        <v>32</v>
      </c>
      <c r="F320" s="43" t="s">
        <v>253</v>
      </c>
      <c r="G320" s="3">
        <v>2019</v>
      </c>
      <c r="H320" s="42">
        <v>4.6724537037037044E-2</v>
      </c>
      <c r="I320" s="42">
        <v>0.29296296296296298</v>
      </c>
      <c r="J320" s="44">
        <v>0.15314814814814814</v>
      </c>
      <c r="K320" s="44">
        <f t="shared" si="0"/>
        <v>0.49283564814814818</v>
      </c>
      <c r="L320" s="44">
        <f t="shared" si="1"/>
        <v>1.0879629629629628E-2</v>
      </c>
      <c r="M320" s="63" t="s">
        <v>207</v>
      </c>
      <c r="N320" s="64"/>
      <c r="O320" s="98"/>
    </row>
    <row r="321" spans="1:15" x14ac:dyDescent="0.25">
      <c r="A321" s="3">
        <v>36</v>
      </c>
      <c r="B321" s="49">
        <v>0.5099421296296297</v>
      </c>
      <c r="C321" s="50" t="s">
        <v>208</v>
      </c>
      <c r="D321" s="50" t="s">
        <v>77</v>
      </c>
      <c r="E321" s="50" t="s">
        <v>32</v>
      </c>
      <c r="F321" s="84" t="s">
        <v>254</v>
      </c>
      <c r="G321" s="52">
        <v>2019</v>
      </c>
      <c r="H321" s="49">
        <v>5.0312500000000003E-2</v>
      </c>
      <c r="I321" s="49">
        <v>0.28719907407407408</v>
      </c>
      <c r="J321" s="53">
        <v>0.15671296296296297</v>
      </c>
      <c r="K321" s="53">
        <f t="shared" si="0"/>
        <v>0.49422453703703706</v>
      </c>
      <c r="L321" s="53">
        <f t="shared" si="1"/>
        <v>1.5717592592592644E-2</v>
      </c>
      <c r="M321" s="63" t="s">
        <v>207</v>
      </c>
      <c r="N321" s="64"/>
      <c r="O321" s="98"/>
    </row>
  </sheetData>
  <phoneticPr fontId="3" type="noConversion"/>
  <hyperlinks>
    <hyperlink ref="O48" r:id="rId1" display="mailto:Simon.delepine@gmail.com" xr:uid="{1B633D73-A0DB-4CBE-8F8D-C77BD8DBBBD8}"/>
    <hyperlink ref="O90" r:id="rId2" display="mailto:Simon.delepine@gmail.com" xr:uid="{87355BF1-9E9A-4E87-AB28-404A138CFF2D}"/>
    <hyperlink ref="O109" r:id="rId3" display="mailto:Simon.delepine@gmail.com" xr:uid="{6A3DE813-7BA8-439F-BA86-D3375BBBF271}"/>
    <hyperlink ref="O158" r:id="rId4" display="mailto:Simon.delepine@gmail.com" xr:uid="{DE93BA64-FDD9-495E-88EF-528EA8D88C35}"/>
    <hyperlink ref="O277" r:id="rId5" display="mailto:Simon.delepine@gmail.com" xr:uid="{D5852B5D-2363-4E51-B90C-C7AC29131B6E}"/>
    <hyperlink ref="O12" r:id="rId6" display="mailto:wodonmartin@gmail.com" xr:uid="{BEA78F29-4F58-4D87-9ACF-22A6CD842D0A}"/>
    <hyperlink ref="O62" r:id="rId7" xr:uid="{10E1A32F-0AD3-4779-9DD0-C82C7514C970}"/>
    <hyperlink ref="O127" r:id="rId8" display="mailto:laurabeuls@gmail.com" xr:uid="{B78ECD79-5643-455E-B0E8-B63F370F5E6A}"/>
    <hyperlink ref="O276" r:id="rId9" xr:uid="{383A71E8-4F4F-443D-91F8-E32F2F421CF3}"/>
    <hyperlink ref="O264" r:id="rId10" xr:uid="{A8465D3D-5864-4A50-A064-C75B7B02D6BC}"/>
    <hyperlink ref="O281" r:id="rId11" xr:uid="{397746BA-820A-48B2-8AF7-C47B8C561146}"/>
    <hyperlink ref="O192" r:id="rId12" xr:uid="{6AC54DE9-6681-41AD-A39E-63BBC6EB310E}"/>
    <hyperlink ref="O72" r:id="rId13" xr:uid="{E0EFFFAC-CE8A-4FE0-8E87-C5E191379370}"/>
    <hyperlink ref="O137" r:id="rId14" xr:uid="{E473DE50-05A8-43AE-A163-42D00CDCEFA7}"/>
  </hyperlinks>
  <pageMargins left="0.75" right="0.75" top="1" bottom="1" header="0.5" footer="0.5"/>
  <pageSetup paperSize="9" scale="54" orientation="portrait" r:id="rId15"/>
  <headerFooter alignWithMargins="0"/>
  <rowBreaks count="1" manualBreakCount="1">
    <brk id="77" max="11" man="1"/>
  </rowBreaks>
  <tableParts count="2"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5"/>
  <sheetViews>
    <sheetView workbookViewId="0">
      <selection activeCell="B13" sqref="B13"/>
    </sheetView>
  </sheetViews>
  <sheetFormatPr baseColWidth="10" defaultColWidth="11.44140625" defaultRowHeight="13.2" x14ac:dyDescent="0.25"/>
  <cols>
    <col min="1" max="1" width="15.6640625" style="9" customWidth="1"/>
    <col min="2" max="2" width="10.77734375" customWidth="1"/>
    <col min="3" max="4" width="15" customWidth="1"/>
    <col min="7" max="7" width="14.5546875" customWidth="1"/>
  </cols>
  <sheetData>
    <row r="1" spans="1:13" ht="22.8" x14ac:dyDescent="0.4">
      <c r="C1" s="18" t="s">
        <v>144</v>
      </c>
      <c r="D1" s="18"/>
    </row>
    <row r="2" spans="1:13" s="9" customFormat="1" x14ac:dyDescent="0.25"/>
    <row r="3" spans="1:13" s="9" customFormat="1" x14ac:dyDescent="0.25">
      <c r="B3" s="19" t="s">
        <v>147</v>
      </c>
      <c r="C3" s="19" t="s">
        <v>146</v>
      </c>
      <c r="D3" s="19"/>
      <c r="E3" s="19" t="s">
        <v>148</v>
      </c>
    </row>
    <row r="4" spans="1:13" x14ac:dyDescent="0.25">
      <c r="A4" s="9" t="s">
        <v>100</v>
      </c>
      <c r="B4" s="14">
        <f>AVERAGE('IM tts perfs'!B:B)</f>
        <v>0.48491450471698111</v>
      </c>
      <c r="C4" s="14"/>
      <c r="D4" s="14"/>
      <c r="E4" s="14"/>
      <c r="F4" s="14"/>
      <c r="G4" s="14"/>
      <c r="H4" s="14"/>
      <c r="L4" s="9"/>
    </row>
    <row r="5" spans="1:13" x14ac:dyDescent="0.25">
      <c r="A5" s="9" t="s">
        <v>130</v>
      </c>
      <c r="B5" s="14">
        <f>AVERAGE('IM tts perfs'!H:H)</f>
        <v>4.5272354705334306E-2</v>
      </c>
      <c r="C5" s="16">
        <f>3800*3.6/(HOUR(B5)*3600+MINUTE(B5)*60+SECOND(B5))</f>
        <v>3.4969325153374231</v>
      </c>
      <c r="D5" s="20" t="s">
        <v>151</v>
      </c>
      <c r="E5" s="14">
        <f>B5/38</f>
        <v>1.1913777554035344E-3</v>
      </c>
      <c r="F5" s="2" t="s">
        <v>149</v>
      </c>
      <c r="K5" s="2"/>
      <c r="L5" s="2"/>
      <c r="M5" s="2"/>
    </row>
    <row r="6" spans="1:13" x14ac:dyDescent="0.25">
      <c r="A6" s="9" t="s">
        <v>131</v>
      </c>
      <c r="B6" s="14">
        <f>AVERAGE('IM tts perfs'!I:I)</f>
        <v>0.25261377533193574</v>
      </c>
      <c r="C6" s="16">
        <f>180000*3.6/(HOUR(B6)*3600+MINUTE(B6)*60+SECOND(B6))</f>
        <v>29.689361312196464</v>
      </c>
      <c r="D6" s="20" t="s">
        <v>151</v>
      </c>
      <c r="E6" s="14">
        <f>B6/180</f>
        <v>1.4034098629551986E-3</v>
      </c>
      <c r="F6" s="2" t="s">
        <v>150</v>
      </c>
      <c r="K6" s="2"/>
      <c r="L6" s="2"/>
      <c r="M6" s="2"/>
    </row>
    <row r="7" spans="1:13" x14ac:dyDescent="0.25">
      <c r="A7" s="9" t="s">
        <v>132</v>
      </c>
      <c r="B7" s="14">
        <f>AVERAGE('IM tts perfs'!J:J)</f>
        <v>0.17843800955043104</v>
      </c>
      <c r="C7" s="16">
        <f>42195*3.6/(HOUR(B7)*3600+MINUTE(B7)*60+SECOND(B7))</f>
        <v>9.8528896672504374</v>
      </c>
      <c r="D7" s="20" t="s">
        <v>151</v>
      </c>
      <c r="E7" s="14">
        <f>B7/42.195</f>
        <v>4.2288899052122537E-3</v>
      </c>
      <c r="F7" s="2" t="s">
        <v>150</v>
      </c>
      <c r="K7" s="2"/>
      <c r="L7" s="2"/>
      <c r="M7" s="2"/>
    </row>
    <row r="8" spans="1:13" x14ac:dyDescent="0.25">
      <c r="A8" s="9" t="s">
        <v>145</v>
      </c>
      <c r="B8" s="14">
        <f>AVERAGE('IM tts perfs'!K:K)</f>
        <v>0.47632413958770081</v>
      </c>
      <c r="K8" s="2"/>
      <c r="L8" s="2"/>
      <c r="M8" s="2"/>
    </row>
    <row r="9" spans="1:13" x14ac:dyDescent="0.25">
      <c r="A9" s="9" t="s">
        <v>133</v>
      </c>
      <c r="B9" s="14">
        <f>AVERAGE('IM tts perfs'!L:L)</f>
        <v>8.6448810360993996E-3</v>
      </c>
      <c r="K9" s="2"/>
      <c r="L9" s="2"/>
      <c r="M9" s="2"/>
    </row>
    <row r="10" spans="1:13" x14ac:dyDescent="0.25">
      <c r="K10" s="2"/>
      <c r="L10" s="2"/>
      <c r="M10" s="2"/>
    </row>
    <row r="11" spans="1:13" x14ac:dyDescent="0.25">
      <c r="C11" s="9"/>
      <c r="D11" s="9"/>
      <c r="K11" s="2"/>
      <c r="M11" s="15"/>
    </row>
    <row r="12" spans="1:13" x14ac:dyDescent="0.25">
      <c r="B12" s="2"/>
      <c r="C12" s="2"/>
      <c r="D12" s="2"/>
      <c r="E12" s="2"/>
      <c r="K12" s="2"/>
      <c r="M12" s="15"/>
    </row>
    <row r="13" spans="1:13" x14ac:dyDescent="0.25">
      <c r="B13" s="2"/>
      <c r="E13" s="15"/>
      <c r="K13" s="2"/>
      <c r="M13" s="15"/>
    </row>
    <row r="14" spans="1:13" x14ac:dyDescent="0.25">
      <c r="B14" s="2"/>
      <c r="E14" s="15"/>
      <c r="K14" s="2"/>
      <c r="M14" s="15"/>
    </row>
    <row r="15" spans="1:13" x14ac:dyDescent="0.25">
      <c r="B15" s="2"/>
      <c r="E15" s="15"/>
      <c r="K15" s="2"/>
      <c r="M15" s="15"/>
    </row>
    <row r="16" spans="1:13" x14ac:dyDescent="0.25">
      <c r="B16" s="2"/>
      <c r="E16" s="15"/>
      <c r="K16" s="2"/>
      <c r="M16" s="15"/>
    </row>
    <row r="17" spans="2:13" x14ac:dyDescent="0.25">
      <c r="B17" s="2"/>
      <c r="E17" s="15"/>
      <c r="K17" s="2"/>
      <c r="M17" s="15"/>
    </row>
    <row r="18" spans="2:13" x14ac:dyDescent="0.25">
      <c r="B18" s="2"/>
      <c r="E18" s="15"/>
      <c r="K18" s="2"/>
      <c r="M18" s="15"/>
    </row>
    <row r="19" spans="2:13" x14ac:dyDescent="0.25">
      <c r="B19" s="2"/>
      <c r="E19" s="15"/>
      <c r="K19" s="2"/>
      <c r="M19" s="15"/>
    </row>
    <row r="20" spans="2:13" x14ac:dyDescent="0.25">
      <c r="B20" s="2"/>
      <c r="E20" s="15"/>
      <c r="K20" s="2"/>
      <c r="M20" s="15"/>
    </row>
    <row r="21" spans="2:13" x14ac:dyDescent="0.25">
      <c r="B21" s="2"/>
      <c r="E21" s="15"/>
    </row>
    <row r="22" spans="2:13" x14ac:dyDescent="0.25">
      <c r="B22" s="2"/>
      <c r="E22" s="15"/>
    </row>
    <row r="23" spans="2:13" x14ac:dyDescent="0.25">
      <c r="B23" s="2"/>
      <c r="E23" s="15"/>
    </row>
    <row r="24" spans="2:13" x14ac:dyDescent="0.25">
      <c r="C24" s="9"/>
      <c r="D24" s="9"/>
    </row>
    <row r="25" spans="2:13" x14ac:dyDescent="0.25">
      <c r="B25" s="2"/>
      <c r="C25" s="2"/>
      <c r="D25" s="2"/>
      <c r="E25" s="2"/>
      <c r="F25" s="2"/>
    </row>
    <row r="26" spans="2:13" x14ac:dyDescent="0.25">
      <c r="B26" s="3"/>
      <c r="E26" s="15"/>
      <c r="F26" s="17"/>
    </row>
    <row r="27" spans="2:13" x14ac:dyDescent="0.25">
      <c r="B27" s="3"/>
      <c r="E27" s="15"/>
      <c r="F27" s="17"/>
    </row>
    <row r="28" spans="2:13" x14ac:dyDescent="0.25">
      <c r="B28" s="3"/>
      <c r="E28" s="15"/>
      <c r="F28" s="17"/>
    </row>
    <row r="29" spans="2:13" x14ac:dyDescent="0.25">
      <c r="B29" s="3"/>
      <c r="E29" s="15"/>
      <c r="F29" s="17"/>
    </row>
    <row r="30" spans="2:13" x14ac:dyDescent="0.25">
      <c r="B30" s="3"/>
      <c r="E30" s="15"/>
      <c r="F30" s="17"/>
    </row>
    <row r="31" spans="2:13" x14ac:dyDescent="0.25">
      <c r="B31" s="3"/>
      <c r="E31" s="15"/>
      <c r="F31" s="17"/>
    </row>
    <row r="32" spans="2:13" x14ac:dyDescent="0.25">
      <c r="B32" s="3"/>
      <c r="E32" s="15"/>
      <c r="F32" s="17"/>
    </row>
    <row r="33" spans="2:6" x14ac:dyDescent="0.25">
      <c r="B33" s="3"/>
      <c r="E33" s="15"/>
      <c r="F33" s="17"/>
    </row>
    <row r="34" spans="2:6" x14ac:dyDescent="0.25">
      <c r="B34" s="3"/>
      <c r="E34" s="15"/>
      <c r="F34" s="17"/>
    </row>
    <row r="35" spans="2:6" x14ac:dyDescent="0.25">
      <c r="B35" s="3"/>
      <c r="E35" s="15"/>
      <c r="F35" s="17"/>
    </row>
    <row r="36" spans="2:6" x14ac:dyDescent="0.25">
      <c r="B36" s="3"/>
      <c r="E36" s="15"/>
      <c r="F36" s="17"/>
    </row>
    <row r="37" spans="2:6" x14ac:dyDescent="0.25">
      <c r="B37" s="3"/>
      <c r="E37" s="15"/>
      <c r="F37" s="17"/>
    </row>
    <row r="38" spans="2:6" x14ac:dyDescent="0.25">
      <c r="B38" s="3"/>
      <c r="E38" s="15"/>
      <c r="F38" s="17"/>
    </row>
    <row r="39" spans="2:6" x14ac:dyDescent="0.25">
      <c r="B39" s="3"/>
      <c r="E39" s="15"/>
      <c r="F39" s="17"/>
    </row>
    <row r="40" spans="2:6" x14ac:dyDescent="0.25">
      <c r="B40" s="3"/>
      <c r="E40" s="15"/>
      <c r="F40" s="17"/>
    </row>
    <row r="42" spans="2:6" x14ac:dyDescent="0.25">
      <c r="C42" s="9"/>
      <c r="D42" s="9"/>
    </row>
    <row r="43" spans="2:6" x14ac:dyDescent="0.25">
      <c r="B43" s="2"/>
      <c r="C43" s="2"/>
      <c r="D43" s="2"/>
      <c r="E43" s="2"/>
    </row>
    <row r="44" spans="2:6" x14ac:dyDescent="0.25">
      <c r="B44" s="2"/>
      <c r="E44" s="15"/>
    </row>
    <row r="45" spans="2:6" x14ac:dyDescent="0.25">
      <c r="B45" s="2"/>
      <c r="E45" s="15"/>
    </row>
    <row r="47" spans="2:6" x14ac:dyDescent="0.25">
      <c r="C47" s="9"/>
      <c r="D47" s="9"/>
    </row>
    <row r="48" spans="2:6" x14ac:dyDescent="0.25">
      <c r="B48" s="2"/>
      <c r="C48" s="2"/>
      <c r="D48" s="2"/>
      <c r="E48" s="2"/>
    </row>
    <row r="49" spans="2:5" x14ac:dyDescent="0.25">
      <c r="B49" s="2"/>
      <c r="E49" s="15"/>
    </row>
    <row r="50" spans="2:5" x14ac:dyDescent="0.25">
      <c r="B50" s="2"/>
      <c r="E50" s="15"/>
    </row>
    <row r="51" spans="2:5" x14ac:dyDescent="0.25">
      <c r="B51" s="2"/>
      <c r="E51" s="15"/>
    </row>
    <row r="52" spans="2:5" x14ac:dyDescent="0.25">
      <c r="B52" s="2"/>
      <c r="E52" s="15"/>
    </row>
    <row r="53" spans="2:5" x14ac:dyDescent="0.25">
      <c r="B53" s="2"/>
      <c r="E53" s="15"/>
    </row>
    <row r="54" spans="2:5" x14ac:dyDescent="0.25">
      <c r="B54" s="2"/>
      <c r="E54" s="15"/>
    </row>
    <row r="55" spans="2:5" x14ac:dyDescent="0.25">
      <c r="B55" s="2"/>
      <c r="E55" s="15"/>
    </row>
    <row r="56" spans="2:5" x14ac:dyDescent="0.25">
      <c r="B56" s="2"/>
      <c r="E56" s="15"/>
    </row>
    <row r="57" spans="2:5" x14ac:dyDescent="0.25">
      <c r="B57" s="2"/>
      <c r="E57" s="15"/>
    </row>
    <row r="58" spans="2:5" x14ac:dyDescent="0.25">
      <c r="B58" s="2"/>
      <c r="E58" s="15"/>
    </row>
    <row r="60" spans="2:5" x14ac:dyDescent="0.25">
      <c r="C60" s="9"/>
      <c r="D60" s="9"/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sortState xmlns:xlrd2="http://schemas.microsoft.com/office/spreadsheetml/2017/richdata2" ref="B6:C15">
    <sortCondition descending="1" ref="C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5"/>
  <sheetViews>
    <sheetView workbookViewId="0">
      <selection activeCell="C15" sqref="C15"/>
    </sheetView>
  </sheetViews>
  <sheetFormatPr baseColWidth="10" defaultColWidth="11.44140625" defaultRowHeight="13.2" x14ac:dyDescent="0.25"/>
  <sheetData>
    <row r="1" spans="2:4" ht="22.8" x14ac:dyDescent="0.4">
      <c r="D1" s="18" t="s">
        <v>134</v>
      </c>
    </row>
    <row r="4" spans="2:4" x14ac:dyDescent="0.25">
      <c r="B4" s="9" t="s">
        <v>154</v>
      </c>
    </row>
    <row r="6" spans="2:4" x14ac:dyDescent="0.25">
      <c r="B6" t="str">
        <f>calcul!D2</f>
        <v>Vitoria-Gasteiz</v>
      </c>
      <c r="C6">
        <f>calcul!E2</f>
        <v>39</v>
      </c>
      <c r="D6" s="15">
        <f>C6/COUNT('IM tts perfs'!A:A)</f>
        <v>0.12264150943396226</v>
      </c>
    </row>
    <row r="7" spans="2:4" x14ac:dyDescent="0.25">
      <c r="B7" t="str">
        <f>calcul!D3</f>
        <v>Nice</v>
      </c>
      <c r="C7">
        <f>calcul!E3</f>
        <v>30</v>
      </c>
      <c r="D7" s="15">
        <f>C7/COUNT('IM tts perfs'!A:A)</f>
        <v>9.4339622641509441E-2</v>
      </c>
    </row>
    <row r="8" spans="2:4" x14ac:dyDescent="0.25">
      <c r="B8" t="str">
        <f>calcul!D4</f>
        <v>Frankfurt</v>
      </c>
      <c r="C8">
        <f>calcul!E4</f>
        <v>29</v>
      </c>
      <c r="D8" s="15">
        <f>C8/COUNT('IM tts perfs'!A:A)</f>
        <v>9.1194968553459113E-2</v>
      </c>
    </row>
    <row r="9" spans="2:4" x14ac:dyDescent="0.25">
      <c r="B9" t="str">
        <f>calcul!D5</f>
        <v>Klagenfurt</v>
      </c>
      <c r="C9">
        <f>calcul!E5</f>
        <v>29</v>
      </c>
      <c r="D9" s="15">
        <f>C9/COUNT('IM tts perfs'!A:A)</f>
        <v>9.1194968553459113E-2</v>
      </c>
    </row>
    <row r="10" spans="2:4" x14ac:dyDescent="0.25">
      <c r="B10" t="str">
        <f>calcul!D6</f>
        <v>Roth</v>
      </c>
      <c r="C10">
        <f>calcul!E6</f>
        <v>24</v>
      </c>
      <c r="D10" s="15">
        <f>C10/COUNT('IM tts perfs'!A:A)</f>
        <v>7.5471698113207544E-2</v>
      </c>
    </row>
    <row r="11" spans="2:4" x14ac:dyDescent="0.25">
      <c r="B11" t="str">
        <f>calcul!D7</f>
        <v>Bruxelles</v>
      </c>
      <c r="C11">
        <f>calcul!E7</f>
        <v>22</v>
      </c>
      <c r="D11" s="15">
        <f>C11/COUNT('IM tts perfs'!A:A)</f>
        <v>6.9182389937106917E-2</v>
      </c>
    </row>
    <row r="12" spans="2:4" x14ac:dyDescent="0.25">
      <c r="B12" t="str">
        <f>calcul!D8</f>
        <v>Embrun</v>
      </c>
      <c r="C12">
        <f>calcul!E8</f>
        <v>20</v>
      </c>
      <c r="D12" s="15">
        <f>C12/COUNT('IM tts perfs'!A:A)</f>
        <v>6.2893081761006289E-2</v>
      </c>
    </row>
    <row r="13" spans="2:4" x14ac:dyDescent="0.25">
      <c r="B13" t="str">
        <f>calcul!D9</f>
        <v>Kona - Hawaii</v>
      </c>
      <c r="C13">
        <f>calcul!E9</f>
        <v>14</v>
      </c>
      <c r="D13" s="15">
        <f>C13/COUNT('IM tts perfs'!A:A)</f>
        <v>4.40251572327044E-2</v>
      </c>
    </row>
    <row r="14" spans="2:4" x14ac:dyDescent="0.25">
      <c r="B14" t="str">
        <f>calcul!D10</f>
        <v>Calella</v>
      </c>
      <c r="C14">
        <f>calcul!E10</f>
        <v>11</v>
      </c>
      <c r="D14" s="15">
        <f>C14/COUNT('IM tts perfs'!A:A)</f>
        <v>3.4591194968553458E-2</v>
      </c>
    </row>
    <row r="15" spans="2:4" x14ac:dyDescent="0.25">
      <c r="B15" t="str">
        <f>calcul!D11</f>
        <v>Copenhagen</v>
      </c>
      <c r="C15">
        <f>calcul!E11</f>
        <v>10</v>
      </c>
      <c r="D15" s="15">
        <f>C15/COUNT('IM tts perfs'!A:A)</f>
        <v>3.1446540880503145E-2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5"/>
  <sheetViews>
    <sheetView workbookViewId="0">
      <selection activeCell="H26" sqref="H26"/>
    </sheetView>
  </sheetViews>
  <sheetFormatPr baseColWidth="10" defaultColWidth="11.44140625" defaultRowHeight="13.2" x14ac:dyDescent="0.25"/>
  <cols>
    <col min="1" max="1" width="10.6640625" style="2"/>
    <col min="2" max="2" width="15.21875" style="2" customWidth="1"/>
    <col min="3" max="3" width="14.6640625" style="2" customWidth="1"/>
  </cols>
  <sheetData>
    <row r="1" spans="1:5" ht="22.8" x14ac:dyDescent="0.4">
      <c r="C1" s="23"/>
      <c r="D1" s="18" t="s">
        <v>135</v>
      </c>
    </row>
    <row r="3" spans="1:5" x14ac:dyDescent="0.25">
      <c r="E3" s="2" t="s">
        <v>139</v>
      </c>
    </row>
    <row r="4" spans="1:5" s="22" customFormat="1" x14ac:dyDescent="0.25">
      <c r="A4" s="2"/>
      <c r="B4" s="2">
        <v>2001</v>
      </c>
      <c r="C4" s="2">
        <f>COUNTIF('IM tts perfs'!G:G,Quand!B4)</f>
        <v>3</v>
      </c>
      <c r="D4" s="24">
        <f>C4/COUNT('IM tts perfs'!A:A)</f>
        <v>9.433962264150943E-3</v>
      </c>
      <c r="E4" s="25">
        <f>AVERAGE($C$4:C4)</f>
        <v>3</v>
      </c>
    </row>
    <row r="5" spans="1:5" x14ac:dyDescent="0.25">
      <c r="A5" s="4"/>
      <c r="B5" s="2">
        <v>2002</v>
      </c>
      <c r="C5" s="2">
        <f>COUNTIF('IM tts perfs'!G:G,Quand!B5)</f>
        <v>4</v>
      </c>
      <c r="D5" s="24">
        <f>C5/COUNT('IM tts perfs'!A:A)</f>
        <v>1.2578616352201259E-2</v>
      </c>
      <c r="E5" s="25">
        <f>AVERAGE($C$4:C5)</f>
        <v>3.5</v>
      </c>
    </row>
    <row r="6" spans="1:5" x14ac:dyDescent="0.25">
      <c r="A6" s="4"/>
      <c r="B6" s="2">
        <v>2003</v>
      </c>
      <c r="C6" s="2">
        <f>COUNTIF('IM tts perfs'!G:G,Quand!B6)</f>
        <v>3</v>
      </c>
      <c r="D6" s="24">
        <f>C6/COUNT('IM tts perfs'!A:A)</f>
        <v>9.433962264150943E-3</v>
      </c>
      <c r="E6" s="25">
        <f>AVERAGE($C$4:C6)</f>
        <v>3.3333333333333335</v>
      </c>
    </row>
    <row r="7" spans="1:5" x14ac:dyDescent="0.25">
      <c r="A7" s="4"/>
      <c r="B7" s="2">
        <v>2004</v>
      </c>
      <c r="C7" s="2">
        <f>COUNTIF('IM tts perfs'!G:G,Quand!B7)</f>
        <v>13</v>
      </c>
      <c r="D7" s="24">
        <f>C7/COUNT('IM tts perfs'!A:A)</f>
        <v>4.0880503144654086E-2</v>
      </c>
      <c r="E7" s="25">
        <f>AVERAGE($C$4:C7)</f>
        <v>5.75</v>
      </c>
    </row>
    <row r="8" spans="1:5" x14ac:dyDescent="0.25">
      <c r="A8" s="4"/>
      <c r="B8" s="2">
        <v>2005</v>
      </c>
      <c r="C8" s="2">
        <f>COUNTIF('IM tts perfs'!G:G,Quand!B8)</f>
        <v>9</v>
      </c>
      <c r="D8" s="24">
        <f>C8/COUNT('IM tts perfs'!A:A)</f>
        <v>2.8301886792452831E-2</v>
      </c>
      <c r="E8" s="25">
        <f>AVERAGE($C$4:C8)</f>
        <v>6.4</v>
      </c>
    </row>
    <row r="9" spans="1:5" x14ac:dyDescent="0.25">
      <c r="A9" s="4"/>
      <c r="B9" s="2">
        <v>2006</v>
      </c>
      <c r="C9" s="2">
        <f>COUNTIF('IM tts perfs'!G:G,Quand!B9)</f>
        <v>8</v>
      </c>
      <c r="D9" s="24">
        <f>C9/COUNT('IM tts perfs'!A:A)</f>
        <v>2.5157232704402517E-2</v>
      </c>
      <c r="E9" s="25">
        <f>AVERAGE($C$4:C9)</f>
        <v>6.666666666666667</v>
      </c>
    </row>
    <row r="10" spans="1:5" x14ac:dyDescent="0.25">
      <c r="A10" s="4"/>
      <c r="B10" s="2">
        <v>2007</v>
      </c>
      <c r="C10" s="2">
        <f>COUNTIF('IM tts perfs'!G:G,Quand!B10)</f>
        <v>15</v>
      </c>
      <c r="D10" s="24">
        <f>C10/COUNT('IM tts perfs'!A:A)</f>
        <v>4.716981132075472E-2</v>
      </c>
      <c r="E10" s="25">
        <f>AVERAGE($C$4:C10)</f>
        <v>7.8571428571428568</v>
      </c>
    </row>
    <row r="11" spans="1:5" x14ac:dyDescent="0.25">
      <c r="A11" s="4"/>
      <c r="B11" s="2">
        <v>2008</v>
      </c>
      <c r="C11" s="2">
        <f>COUNTIF('IM tts perfs'!G:G,Quand!B11)</f>
        <v>10</v>
      </c>
      <c r="D11" s="24">
        <f>C11/COUNT('IM tts perfs'!A:A)</f>
        <v>3.1446540880503145E-2</v>
      </c>
      <c r="E11" s="25">
        <f>AVERAGE($C$4:C11)</f>
        <v>8.125</v>
      </c>
    </row>
    <row r="12" spans="1:5" x14ac:dyDescent="0.25">
      <c r="A12" s="4"/>
      <c r="B12" s="2">
        <v>2009</v>
      </c>
      <c r="C12" s="2">
        <f>COUNTIF('IM tts perfs'!G:G,Quand!B12)</f>
        <v>5</v>
      </c>
      <c r="D12" s="24">
        <f>C12/COUNT('IM tts perfs'!A:A)</f>
        <v>1.5723270440251572E-2</v>
      </c>
      <c r="E12" s="25">
        <f>AVERAGE($C$4:C12)</f>
        <v>7.7777777777777777</v>
      </c>
    </row>
    <row r="13" spans="1:5" x14ac:dyDescent="0.25">
      <c r="A13" s="4"/>
      <c r="B13" s="2">
        <v>2010</v>
      </c>
      <c r="C13" s="2">
        <f>COUNTIF('IM tts perfs'!G:G,Quand!B13)</f>
        <v>13</v>
      </c>
      <c r="D13" s="24">
        <f>C13/COUNT('IM tts perfs'!A:A)</f>
        <v>4.0880503144654086E-2</v>
      </c>
      <c r="E13" s="25">
        <f>AVERAGE($C$4:C13)</f>
        <v>8.3000000000000007</v>
      </c>
    </row>
    <row r="14" spans="1:5" x14ac:dyDescent="0.25">
      <c r="A14" s="4"/>
      <c r="B14" s="2">
        <v>2011</v>
      </c>
      <c r="C14" s="2">
        <f>COUNTIF('IM tts perfs'!G:G,Quand!B14)</f>
        <v>5</v>
      </c>
      <c r="D14" s="24">
        <f>C14/COUNT('IM tts perfs'!A:A)</f>
        <v>1.5723270440251572E-2</v>
      </c>
      <c r="E14" s="25">
        <f>AVERAGE($C$4:C14)</f>
        <v>8</v>
      </c>
    </row>
    <row r="15" spans="1:5" x14ac:dyDescent="0.25">
      <c r="A15" s="4"/>
      <c r="B15" s="2">
        <v>2012</v>
      </c>
      <c r="C15" s="2">
        <f>COUNTIF('IM tts perfs'!G:G,Quand!B15)</f>
        <v>14</v>
      </c>
      <c r="D15" s="24">
        <f>C15/COUNT('IM tts perfs'!A:A)</f>
        <v>4.40251572327044E-2</v>
      </c>
      <c r="E15" s="25">
        <f>AVERAGE($C$4:C15)</f>
        <v>8.5</v>
      </c>
    </row>
    <row r="16" spans="1:5" x14ac:dyDescent="0.25">
      <c r="A16" s="4"/>
      <c r="B16" s="2">
        <v>2013</v>
      </c>
      <c r="C16" s="2">
        <f>COUNTIF('IM tts perfs'!G:G,Quand!B16)</f>
        <v>9</v>
      </c>
      <c r="D16" s="24">
        <f>C16/COUNT('IM tts perfs'!A:A)</f>
        <v>2.8301886792452831E-2</v>
      </c>
      <c r="E16" s="25">
        <f>AVERAGE($C$4:C16)</f>
        <v>8.5384615384615383</v>
      </c>
    </row>
    <row r="17" spans="1:5" x14ac:dyDescent="0.25">
      <c r="A17" s="4"/>
      <c r="B17" s="2">
        <v>2014</v>
      </c>
      <c r="C17" s="2">
        <f>COUNTIF('IM tts perfs'!G:G,Quand!B17)</f>
        <v>11</v>
      </c>
      <c r="D17" s="24">
        <f>C17/COUNT('IM tts perfs'!A:A)</f>
        <v>3.4591194968553458E-2</v>
      </c>
      <c r="E17" s="25">
        <f>AVERAGE($C$4:C17)</f>
        <v>8.7142857142857135</v>
      </c>
    </row>
    <row r="18" spans="1:5" x14ac:dyDescent="0.25">
      <c r="A18" s="4"/>
      <c r="B18" s="2">
        <v>2015</v>
      </c>
      <c r="C18" s="2">
        <f>COUNTIF('IM tts perfs'!G:G,Quand!B18)</f>
        <v>8</v>
      </c>
      <c r="D18" s="24">
        <f>C18/COUNT('IM tts perfs'!A:A)</f>
        <v>2.5157232704402517E-2</v>
      </c>
      <c r="E18" s="25">
        <f>AVERAGE($C$4:C18)</f>
        <v>8.6666666666666661</v>
      </c>
    </row>
    <row r="19" spans="1:5" x14ac:dyDescent="0.25">
      <c r="A19" s="4"/>
      <c r="B19" s="2">
        <v>2016</v>
      </c>
      <c r="C19" s="2">
        <f>COUNTIF('IM tts perfs'!G:G,Quand!B19)</f>
        <v>9</v>
      </c>
      <c r="D19" s="24">
        <f>C19/COUNT('IM tts perfs'!A:A)</f>
        <v>2.8301886792452831E-2</v>
      </c>
      <c r="E19" s="25">
        <f>AVERAGE($C$4:C19)</f>
        <v>8.6875</v>
      </c>
    </row>
    <row r="20" spans="1:5" x14ac:dyDescent="0.25">
      <c r="A20" s="4"/>
      <c r="B20" s="2">
        <v>2017</v>
      </c>
      <c r="C20" s="2">
        <f>COUNTIF('IM tts perfs'!G:G,Quand!B20)</f>
        <v>18</v>
      </c>
      <c r="D20" s="24">
        <f>C20/COUNT('IM tts perfs'!A:A)</f>
        <v>5.6603773584905662E-2</v>
      </c>
      <c r="E20" s="25">
        <f>AVERAGE($C$4:C20)</f>
        <v>9.235294117647058</v>
      </c>
    </row>
    <row r="21" spans="1:5" s="22" customFormat="1" x14ac:dyDescent="0.25">
      <c r="A21" s="4"/>
      <c r="B21" s="2">
        <v>2018</v>
      </c>
      <c r="C21" s="2">
        <f>COUNTIF('IM tts perfs'!G:G,Quand!B21)</f>
        <v>16</v>
      </c>
      <c r="D21" s="24">
        <f>C21/COUNT('IM tts perfs'!A:A)</f>
        <v>5.0314465408805034E-2</v>
      </c>
      <c r="E21" s="25">
        <f>AVERAGE($C$4:C21)</f>
        <v>9.6111111111111107</v>
      </c>
    </row>
    <row r="22" spans="1:5" s="22" customFormat="1" x14ac:dyDescent="0.25">
      <c r="A22" s="4"/>
      <c r="B22" s="2">
        <v>2019</v>
      </c>
      <c r="C22" s="2">
        <f>COUNTIF('IM tts perfs'!G:G,Quand!B22)</f>
        <v>21</v>
      </c>
      <c r="D22" s="24">
        <f>C22/COUNT('IM tts perfs'!A:A)</f>
        <v>6.6037735849056603E-2</v>
      </c>
      <c r="E22" s="25">
        <f>AVERAGE($C$4:C22)</f>
        <v>10.210526315789474</v>
      </c>
    </row>
    <row r="23" spans="1:5" x14ac:dyDescent="0.25">
      <c r="B23" s="2">
        <v>2020</v>
      </c>
      <c r="C23" s="2">
        <f>COUNTIF('IM tts perfs'!G:G,Quand!B23)</f>
        <v>22</v>
      </c>
      <c r="D23" s="24">
        <f>C23/COUNT('IM tts perfs'!A:A)</f>
        <v>6.9182389937106917E-2</v>
      </c>
      <c r="E23" s="25">
        <f>AVERAGE($C$4:C23)</f>
        <v>10.8</v>
      </c>
    </row>
    <row r="24" spans="1:5" x14ac:dyDescent="0.25">
      <c r="B24" s="2">
        <v>2021</v>
      </c>
      <c r="C24" s="2">
        <f>COUNTIF('IM tts perfs'!G:G,Quand!B24)</f>
        <v>38</v>
      </c>
      <c r="D24" s="24">
        <f>C24/COUNT('IM tts perfs'!A:A)</f>
        <v>0.11949685534591195</v>
      </c>
      <c r="E24" s="25">
        <f>AVERAGE($C$4:C24)</f>
        <v>12.095238095238095</v>
      </c>
    </row>
    <row r="25" spans="1:5" x14ac:dyDescent="0.25">
      <c r="B25" s="2">
        <v>2022</v>
      </c>
      <c r="C25" s="2">
        <f>COUNTIF('IM tts perfs'!G:G,Quand!B25)</f>
        <v>22</v>
      </c>
      <c r="D25" s="24">
        <f>C25/COUNT('IM tts perfs'!A:A)</f>
        <v>6.9182389937106917E-2</v>
      </c>
      <c r="E25" s="25">
        <f>AVERAGE($C$4:C25)</f>
        <v>12.545454545454545</v>
      </c>
    </row>
    <row r="26" spans="1:5" x14ac:dyDescent="0.25">
      <c r="B26" s="85">
        <v>2023</v>
      </c>
      <c r="C26" s="2">
        <f>COUNTIF('IM tts perfs'!G:G,Quand!B26)</f>
        <v>16</v>
      </c>
      <c r="D26" s="24">
        <f>C26/COUNT('IM tts perfs'!A:A)</f>
        <v>5.0314465408805034E-2</v>
      </c>
      <c r="E26" s="25">
        <f>AVERAGE($C$4:C26)</f>
        <v>12.695652173913043</v>
      </c>
    </row>
    <row r="27" spans="1:5" x14ac:dyDescent="0.25">
      <c r="B27" s="85">
        <v>2024</v>
      </c>
      <c r="C27" s="2">
        <f>COUNTIF('IM tts perfs'!G:G,Quand!B27)</f>
        <v>14</v>
      </c>
      <c r="D27" s="24">
        <f>C27/COUNT('IM tts perfs'!A:A)</f>
        <v>4.40251572327044E-2</v>
      </c>
      <c r="E27" s="25">
        <f>AVERAGE($C$4:C27)</f>
        <v>12.75</v>
      </c>
    </row>
    <row r="28" spans="1:5" x14ac:dyDescent="0.25">
      <c r="B28" s="85">
        <v>2025</v>
      </c>
      <c r="C28" s="2">
        <f>COUNTIF('IM tts perfs'!G:G,Quand!B28)</f>
        <v>10</v>
      </c>
      <c r="D28" s="24">
        <f>C28/COUNT('IM tts perfs'!A:A)</f>
        <v>3.1446540880503145E-2</v>
      </c>
      <c r="E28" s="25">
        <f>AVERAGE($C$4:C28)</f>
        <v>12.64</v>
      </c>
    </row>
    <row r="167" spans="2:10" x14ac:dyDescent="0.25">
      <c r="B167" s="13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13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13">
        <v>0.49435185185185188</v>
      </c>
      <c r="C169" s="2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13">
        <v>0.47870370370370369</v>
      </c>
      <c r="C170" s="2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13">
        <v>0.62105324074074075</v>
      </c>
      <c r="C171" s="2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13">
        <v>0.442349537037037</v>
      </c>
      <c r="C172" s="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13">
        <v>0.43942129629629628</v>
      </c>
      <c r="C173" s="2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13">
        <v>0.56127314814814822</v>
      </c>
      <c r="C174" s="2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13">
        <v>0.40181712962962962</v>
      </c>
      <c r="C175" s="2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76"/>
  <sheetViews>
    <sheetView workbookViewId="0">
      <selection activeCell="D6" sqref="D6"/>
    </sheetView>
  </sheetViews>
  <sheetFormatPr baseColWidth="10" defaultColWidth="11.44140625" defaultRowHeight="13.2" x14ac:dyDescent="0.25"/>
  <sheetData>
    <row r="1" spans="3:5" ht="22.8" x14ac:dyDescent="0.4">
      <c r="D1" s="18" t="s">
        <v>140</v>
      </c>
    </row>
    <row r="3" spans="3:5" x14ac:dyDescent="0.25">
      <c r="C3" s="2" t="s">
        <v>137</v>
      </c>
      <c r="D3">
        <f>COUNTIF('IM tts perfs'!D:D,"*Ironman*")</f>
        <v>214</v>
      </c>
      <c r="E3" s="15">
        <f>D3/COUNT('IM tts perfs'!B:B)</f>
        <v>0.67295597484276726</v>
      </c>
    </row>
    <row r="4" spans="3:5" x14ac:dyDescent="0.25">
      <c r="C4" s="2" t="s">
        <v>138</v>
      </c>
      <c r="D4">
        <f>COUNTIF('IM tts perfs'!D:D,"*Challenge*")</f>
        <v>26</v>
      </c>
      <c r="E4" s="15">
        <f>D4/COUNT('IM tts perfs'!B:B)</f>
        <v>8.1761006289308172E-2</v>
      </c>
    </row>
    <row r="5" spans="3:5" x14ac:dyDescent="0.25">
      <c r="C5" s="2" t="s">
        <v>222</v>
      </c>
      <c r="D5">
        <f>COUNTIF('IM tts perfs'!D:D,"*IronPhil*")</f>
        <v>22</v>
      </c>
      <c r="E5" s="15">
        <f>D5/COUNT('IM tts perfs'!B:B)</f>
        <v>6.9182389937106917E-2</v>
      </c>
    </row>
    <row r="6" spans="3:5" x14ac:dyDescent="0.25">
      <c r="C6" t="s">
        <v>167</v>
      </c>
      <c r="D6">
        <f>COUNT('IM tts perfs'!B:B)-D4-D3</f>
        <v>78</v>
      </c>
      <c r="E6" s="30">
        <f>1-E3-E4</f>
        <v>0.24528301886792458</v>
      </c>
    </row>
    <row r="168" spans="2:10" x14ac:dyDescent="0.25">
      <c r="B168" s="5">
        <v>0.64496527777777779</v>
      </c>
      <c r="H168" s="5">
        <v>6.2881944444444449E-2</v>
      </c>
      <c r="I168" s="5">
        <v>0.37596064814814811</v>
      </c>
      <c r="J168" s="5">
        <v>0.19868055555555555</v>
      </c>
    </row>
    <row r="169" spans="2:10" x14ac:dyDescent="0.25">
      <c r="B169" s="5">
        <v>0.50105324074074076</v>
      </c>
      <c r="H169" s="5">
        <v>5.6608796296296303E-2</v>
      </c>
      <c r="I169" s="5">
        <v>0.23621527777777776</v>
      </c>
      <c r="J169" s="5">
        <v>0.19729166666666667</v>
      </c>
    </row>
    <row r="170" spans="2:10" x14ac:dyDescent="0.25">
      <c r="B170" s="5">
        <v>0.49435185185185188</v>
      </c>
      <c r="C170" t="s">
        <v>190</v>
      </c>
      <c r="D170" t="s">
        <v>191</v>
      </c>
      <c r="E170" t="s">
        <v>192</v>
      </c>
      <c r="F170" t="s">
        <v>141</v>
      </c>
      <c r="G170">
        <v>2018</v>
      </c>
      <c r="H170" s="5">
        <v>5.4166666666666669E-2</v>
      </c>
      <c r="I170" s="5">
        <v>0.25733796296296296</v>
      </c>
      <c r="J170" s="5">
        <v>0.16935185185185186</v>
      </c>
    </row>
    <row r="171" spans="2:10" x14ac:dyDescent="0.25">
      <c r="B171" s="5">
        <v>0.47870370370370369</v>
      </c>
      <c r="C171" t="s">
        <v>193</v>
      </c>
      <c r="D171" t="s">
        <v>127</v>
      </c>
      <c r="E171" t="s">
        <v>128</v>
      </c>
      <c r="F171" t="s">
        <v>129</v>
      </c>
      <c r="G171">
        <v>2018</v>
      </c>
      <c r="H171" s="5">
        <v>5.6701388888888891E-2</v>
      </c>
      <c r="I171" s="5">
        <v>0.23501157407407405</v>
      </c>
      <c r="J171" s="5">
        <v>0.17805555555555555</v>
      </c>
    </row>
    <row r="172" spans="2:10" x14ac:dyDescent="0.25">
      <c r="B172" s="5">
        <v>0.62105324074074075</v>
      </c>
      <c r="C172" t="s">
        <v>174</v>
      </c>
      <c r="D172" t="s">
        <v>196</v>
      </c>
      <c r="E172" t="s">
        <v>197</v>
      </c>
      <c r="F172" t="s">
        <v>142</v>
      </c>
      <c r="G172">
        <v>2018</v>
      </c>
      <c r="H172" s="5">
        <v>5.31712962962963E-2</v>
      </c>
      <c r="I172" s="5">
        <v>0.29288194444444443</v>
      </c>
      <c r="J172" s="5">
        <v>0.25930555555555557</v>
      </c>
    </row>
    <row r="173" spans="2:10" x14ac:dyDescent="0.25">
      <c r="B173" s="5">
        <v>0.442349537037037</v>
      </c>
      <c r="C173" t="s">
        <v>198</v>
      </c>
      <c r="D173" t="s">
        <v>196</v>
      </c>
      <c r="E173" t="s">
        <v>197</v>
      </c>
      <c r="F173" t="s">
        <v>129</v>
      </c>
      <c r="G173">
        <v>2018</v>
      </c>
      <c r="H173" s="5">
        <v>3.8101851851851852E-2</v>
      </c>
      <c r="I173" s="5">
        <v>0.21567129629629631</v>
      </c>
      <c r="J173" s="5">
        <v>0.1819212962962963</v>
      </c>
    </row>
    <row r="174" spans="2:10" x14ac:dyDescent="0.25">
      <c r="B174" s="5">
        <v>0.43942129629629628</v>
      </c>
      <c r="C174" t="s">
        <v>194</v>
      </c>
      <c r="D174" t="s">
        <v>196</v>
      </c>
      <c r="E174" t="s">
        <v>197</v>
      </c>
      <c r="F174" t="s">
        <v>129</v>
      </c>
      <c r="G174">
        <v>2018</v>
      </c>
      <c r="H174" s="5">
        <v>3.8124999999999999E-2</v>
      </c>
      <c r="I174" s="5">
        <v>0.22526620370370368</v>
      </c>
      <c r="J174" s="5">
        <v>0.16747685185185188</v>
      </c>
    </row>
    <row r="175" spans="2:10" x14ac:dyDescent="0.25">
      <c r="B175" s="5">
        <v>0.56127314814814822</v>
      </c>
      <c r="C175" t="s">
        <v>195</v>
      </c>
      <c r="D175" t="s">
        <v>196</v>
      </c>
      <c r="E175" t="s">
        <v>197</v>
      </c>
      <c r="F175" t="s">
        <v>129</v>
      </c>
      <c r="G175">
        <v>2018</v>
      </c>
      <c r="H175" s="5">
        <v>3.9305555555555559E-2</v>
      </c>
      <c r="I175" s="5">
        <v>0.27076388888888886</v>
      </c>
      <c r="J175" s="5">
        <v>0.23840277777777777</v>
      </c>
    </row>
    <row r="176" spans="2:10" x14ac:dyDescent="0.25">
      <c r="B176" s="5">
        <v>0.40181712962962962</v>
      </c>
      <c r="C176" t="s">
        <v>90</v>
      </c>
      <c r="D176" t="s">
        <v>196</v>
      </c>
      <c r="E176" t="s">
        <v>197</v>
      </c>
      <c r="F176" t="s">
        <v>122</v>
      </c>
      <c r="G176">
        <v>2018</v>
      </c>
      <c r="H176" s="5">
        <v>4.1840277777777775E-2</v>
      </c>
      <c r="I176" s="5">
        <v>0.20744212962962963</v>
      </c>
      <c r="J176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75"/>
  <sheetViews>
    <sheetView workbookViewId="0">
      <selection activeCell="D29" sqref="D29"/>
    </sheetView>
  </sheetViews>
  <sheetFormatPr baseColWidth="10" defaultColWidth="11.44140625" defaultRowHeight="13.2" x14ac:dyDescent="0.25"/>
  <cols>
    <col min="2" max="2" width="7.6640625" customWidth="1"/>
  </cols>
  <sheetData>
    <row r="1" spans="3:5" ht="22.8" x14ac:dyDescent="0.4">
      <c r="D1" s="18" t="s">
        <v>143</v>
      </c>
    </row>
    <row r="3" spans="3:5" x14ac:dyDescent="0.25">
      <c r="C3" s="85" t="s">
        <v>324</v>
      </c>
      <c r="D3">
        <f>COUNTIF('IM tts perfs'!F:F,Catégorie!C3)</f>
        <v>5</v>
      </c>
      <c r="E3" s="15">
        <f>D3/COUNT('IM tts perfs'!B:B)</f>
        <v>1.5723270440251572E-2</v>
      </c>
    </row>
    <row r="4" spans="3:5" x14ac:dyDescent="0.25">
      <c r="C4" s="85" t="s">
        <v>245</v>
      </c>
      <c r="D4">
        <f>COUNTIF('IM tts perfs'!F:F,Catégorie!C4)</f>
        <v>47</v>
      </c>
      <c r="E4" s="15">
        <f>D4/COUNT('IM tts perfs'!B:B)</f>
        <v>0.14779874213836477</v>
      </c>
    </row>
    <row r="5" spans="3:5" x14ac:dyDescent="0.25">
      <c r="C5" s="85" t="s">
        <v>244</v>
      </c>
      <c r="D5">
        <f>COUNTIF('IM tts perfs'!F:F,Catégorie!C5)</f>
        <v>89</v>
      </c>
      <c r="E5" s="15">
        <f>D5/COUNT('IM tts perfs'!B:B)</f>
        <v>0.27987421383647798</v>
      </c>
    </row>
    <row r="6" spans="3:5" x14ac:dyDescent="0.25">
      <c r="C6" s="85" t="s">
        <v>251</v>
      </c>
      <c r="D6">
        <f>COUNTIF('IM tts perfs'!F:F,Catégorie!C6)</f>
        <v>43</v>
      </c>
      <c r="E6" s="15">
        <f>D6/COUNT('IM tts perfs'!B:B)</f>
        <v>0.13522012578616352</v>
      </c>
    </row>
    <row r="7" spans="3:5" x14ac:dyDescent="0.25">
      <c r="C7" s="85" t="s">
        <v>254</v>
      </c>
      <c r="D7">
        <f>COUNTIF('IM tts perfs'!F:F,Catégorie!C7)</f>
        <v>53</v>
      </c>
      <c r="E7" s="15">
        <f>D7/COUNT('IM tts perfs'!B:B)</f>
        <v>0.16666666666666666</v>
      </c>
    </row>
    <row r="8" spans="3:5" x14ac:dyDescent="0.25">
      <c r="C8" s="85" t="s">
        <v>248</v>
      </c>
      <c r="D8">
        <f>COUNTIF('IM tts perfs'!F:F,Catégorie!C8)</f>
        <v>27</v>
      </c>
      <c r="E8" s="15">
        <f>D8/COUNT('IM tts perfs'!B:B)</f>
        <v>8.4905660377358486E-2</v>
      </c>
    </row>
    <row r="9" spans="3:5" x14ac:dyDescent="0.25">
      <c r="C9" s="85" t="s">
        <v>261</v>
      </c>
      <c r="D9">
        <f>COUNTIF('IM tts perfs'!F:F,Catégorie!C9)</f>
        <v>17</v>
      </c>
      <c r="E9" s="15">
        <f>D9/COUNT('IM tts perfs'!B:B)</f>
        <v>5.3459119496855348E-2</v>
      </c>
    </row>
    <row r="10" spans="3:5" x14ac:dyDescent="0.25">
      <c r="C10" s="85" t="s">
        <v>264</v>
      </c>
      <c r="D10">
        <f>COUNTIF('IM tts perfs'!F:F,Catégorie!C10)</f>
        <v>7</v>
      </c>
      <c r="E10" s="15">
        <f>D10/COUNT('IM tts perfs'!B:B)</f>
        <v>2.20125786163522E-2</v>
      </c>
    </row>
    <row r="11" spans="3:5" x14ac:dyDescent="0.25">
      <c r="C11" s="85" t="s">
        <v>249</v>
      </c>
      <c r="D11">
        <f>COUNTIF('IM tts perfs'!F:F,Catégorie!C11)</f>
        <v>5</v>
      </c>
      <c r="E11" s="15">
        <f>D11/COUNT('IM tts perfs'!B:B)</f>
        <v>1.5723270440251572E-2</v>
      </c>
    </row>
    <row r="12" spans="3:5" x14ac:dyDescent="0.25">
      <c r="C12" s="85" t="s">
        <v>325</v>
      </c>
      <c r="D12">
        <f>COUNTIF('IM tts perfs'!F:F,Catégorie!C12)</f>
        <v>1</v>
      </c>
      <c r="E12" s="15">
        <f>D12/COUNT('IM tts perfs'!B:B)</f>
        <v>3.1446540880503146E-3</v>
      </c>
    </row>
    <row r="13" spans="3:5" x14ac:dyDescent="0.25">
      <c r="C13" s="85" t="s">
        <v>326</v>
      </c>
      <c r="D13">
        <f>COUNTIF('IM tts perfs'!F:F,Catégorie!C13)</f>
        <v>0</v>
      </c>
      <c r="E13" s="15">
        <f>D13/COUNT('IM tts perfs'!B:B)</f>
        <v>0</v>
      </c>
    </row>
    <row r="14" spans="3:5" x14ac:dyDescent="0.25">
      <c r="C14" s="85" t="s">
        <v>256</v>
      </c>
      <c r="D14">
        <f>COUNTIF('IM tts perfs'!F:F,Catégorie!C14)</f>
        <v>7</v>
      </c>
      <c r="E14" s="15">
        <f>D14/COUNT('IM tts perfs'!B:B)</f>
        <v>2.20125786163522E-2</v>
      </c>
    </row>
    <row r="15" spans="3:5" x14ac:dyDescent="0.25">
      <c r="C15" s="85" t="s">
        <v>253</v>
      </c>
      <c r="D15">
        <f>COUNTIF('IM tts perfs'!F:F,Catégorie!C15)</f>
        <v>5</v>
      </c>
      <c r="E15" s="15">
        <f>D15/COUNT('IM tts perfs'!B:B)</f>
        <v>1.5723270440251572E-2</v>
      </c>
    </row>
    <row r="16" spans="3:5" x14ac:dyDescent="0.25">
      <c r="C16" s="85" t="s">
        <v>276</v>
      </c>
      <c r="D16">
        <f>COUNTIF('IM tts perfs'!F:F,Catégorie!C16)</f>
        <v>5</v>
      </c>
      <c r="E16" s="15">
        <f>D16/COUNT('IM tts perfs'!B:B)</f>
        <v>1.5723270440251572E-2</v>
      </c>
    </row>
    <row r="17" spans="3:5" x14ac:dyDescent="0.25">
      <c r="C17" s="85" t="s">
        <v>246</v>
      </c>
      <c r="D17">
        <f>COUNTIF('IM tts perfs'!F:F,Catégorie!C17)</f>
        <v>2</v>
      </c>
      <c r="E17" s="15">
        <f>D17/COUNT('IM tts perfs'!B:B)</f>
        <v>6.2893081761006293E-3</v>
      </c>
    </row>
    <row r="18" spans="3:5" x14ac:dyDescent="0.25">
      <c r="C18" s="85" t="s">
        <v>266</v>
      </c>
      <c r="D18">
        <f>COUNTIF('IM tts perfs'!F:F,Catégorie!C18)</f>
        <v>2</v>
      </c>
      <c r="E18" s="15">
        <f>D18/COUNT('IM tts perfs'!B:B)</f>
        <v>6.2893081761006293E-3</v>
      </c>
    </row>
    <row r="19" spans="3:5" x14ac:dyDescent="0.25">
      <c r="C19" s="85" t="s">
        <v>327</v>
      </c>
      <c r="D19">
        <f>COUNTIF('IM tts perfs'!F:F,Catégorie!C19)</f>
        <v>2</v>
      </c>
      <c r="E19" s="15">
        <f>D19/COUNT('IM tts perfs'!B:B)</f>
        <v>6.2893081761006293E-3</v>
      </c>
    </row>
    <row r="20" spans="3:5" x14ac:dyDescent="0.25">
      <c r="C20" s="85" t="s">
        <v>328</v>
      </c>
      <c r="D20">
        <f>COUNTIF('IM tts perfs'!F:F,Catégorie!C20)</f>
        <v>0</v>
      </c>
      <c r="E20" s="15">
        <f>D20/COUNT('IM tts perfs'!B:B)</f>
        <v>0</v>
      </c>
    </row>
    <row r="21" spans="3:5" x14ac:dyDescent="0.25">
      <c r="C21" s="85" t="s">
        <v>329</v>
      </c>
      <c r="D21">
        <f>COUNTIF('IM tts perfs'!F:F,Catégorie!C21)</f>
        <v>0</v>
      </c>
      <c r="E21" s="15">
        <f>D21/COUNT('IM tts perfs'!B:B)</f>
        <v>0</v>
      </c>
    </row>
    <row r="22" spans="3:5" x14ac:dyDescent="0.25">
      <c r="C22" s="85" t="s">
        <v>330</v>
      </c>
      <c r="D22">
        <f>COUNTIF('IM tts perfs'!F:F,Catégorie!C22)</f>
        <v>0</v>
      </c>
      <c r="E22" s="15">
        <f>D22/COUNT('IM tts perfs'!B:B)</f>
        <v>0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75"/>
  <sheetViews>
    <sheetView workbookViewId="0">
      <selection activeCell="G16" sqref="G16"/>
    </sheetView>
  </sheetViews>
  <sheetFormatPr baseColWidth="10" defaultColWidth="11.44140625" defaultRowHeight="13.2" x14ac:dyDescent="0.25"/>
  <cols>
    <col min="2" max="2" width="20.6640625" customWidth="1"/>
  </cols>
  <sheetData>
    <row r="1" spans="2:4" ht="22.8" x14ac:dyDescent="0.4">
      <c r="D1" s="18" t="s">
        <v>136</v>
      </c>
    </row>
    <row r="4" spans="2:4" x14ac:dyDescent="0.25">
      <c r="B4" s="9" t="s">
        <v>154</v>
      </c>
    </row>
    <row r="6" spans="2:4" x14ac:dyDescent="0.25">
      <c r="B6" t="str">
        <f>calcul!G2</f>
        <v>Calle Sébastien</v>
      </c>
      <c r="C6">
        <f>calcul!H2</f>
        <v>14</v>
      </c>
      <c r="D6" s="15">
        <f>C6/COUNT('IM tts perfs'!A:A)</f>
        <v>4.40251572327044E-2</v>
      </c>
    </row>
    <row r="7" spans="2:4" x14ac:dyDescent="0.25">
      <c r="B7" t="str">
        <f>calcul!G3</f>
        <v>Philippe Jérôme</v>
      </c>
      <c r="C7">
        <f>calcul!H3</f>
        <v>11</v>
      </c>
      <c r="D7" s="15">
        <f>C7/COUNT('IM tts perfs'!A:A)</f>
        <v>3.4591194968553458E-2</v>
      </c>
    </row>
    <row r="8" spans="2:4" x14ac:dyDescent="0.25">
      <c r="B8" t="str">
        <f>calcul!G4</f>
        <v>Pétré Maxime</v>
      </c>
      <c r="C8">
        <f>calcul!H4</f>
        <v>9</v>
      </c>
      <c r="D8" s="15">
        <f>C8/COUNT('IM tts perfs'!A:A)</f>
        <v>2.8301886792452831E-2</v>
      </c>
    </row>
    <row r="9" spans="2:4" x14ac:dyDescent="0.25">
      <c r="B9" t="str">
        <f>calcul!G5</f>
        <v>Vleeshouwer Stéphane</v>
      </c>
      <c r="C9">
        <f>calcul!H5</f>
        <v>7</v>
      </c>
      <c r="D9" s="15">
        <f>C9/COUNT('IM tts perfs'!A:A)</f>
        <v>2.20125786163522E-2</v>
      </c>
    </row>
    <row r="10" spans="2:4" x14ac:dyDescent="0.25">
      <c r="B10" t="str">
        <f>calcul!G6</f>
        <v>Yonnet Ludovic</v>
      </c>
      <c r="C10">
        <f>calcul!H6</f>
        <v>7</v>
      </c>
      <c r="D10" s="15">
        <f>C10/COUNT('IM tts perfs'!A:A)</f>
        <v>2.20125786163522E-2</v>
      </c>
    </row>
    <row r="11" spans="2:4" x14ac:dyDescent="0.25">
      <c r="B11" t="str">
        <f>calcul!G7</f>
        <v>Huyghebaert Eric</v>
      </c>
      <c r="C11">
        <f>calcul!H7</f>
        <v>6</v>
      </c>
      <c r="D11" s="15">
        <f>C11/COUNT('IM tts perfs'!A:A)</f>
        <v>1.8867924528301886E-2</v>
      </c>
    </row>
    <row r="12" spans="2:4" x14ac:dyDescent="0.25">
      <c r="B12" t="str">
        <f>calcul!G8</f>
        <v>Bouillet Louis</v>
      </c>
      <c r="C12">
        <f>calcul!H8</f>
        <v>5</v>
      </c>
      <c r="D12" s="15">
        <f>C12/COUNT('IM tts perfs'!A:A)</f>
        <v>1.5723270440251572E-2</v>
      </c>
    </row>
    <row r="13" spans="2:4" x14ac:dyDescent="0.25">
      <c r="B13" t="str">
        <f>calcul!G9</f>
        <v>Ghomraoui Bilal</v>
      </c>
      <c r="C13">
        <f>calcul!H9</f>
        <v>5</v>
      </c>
      <c r="D13" s="15">
        <f>C13/COUNT('IM tts perfs'!A:A)</f>
        <v>1.5723270440251572E-2</v>
      </c>
    </row>
    <row r="14" spans="2:4" x14ac:dyDescent="0.25">
      <c r="B14" t="str">
        <f>calcul!G10</f>
        <v>Ballez Igor</v>
      </c>
      <c r="C14">
        <f>calcul!H10</f>
        <v>5</v>
      </c>
      <c r="D14" s="15">
        <f>C14/COUNT('IM tts perfs'!A:A)</f>
        <v>1.5723270440251572E-2</v>
      </c>
    </row>
    <row r="15" spans="2:4" x14ac:dyDescent="0.25">
      <c r="B15" t="str">
        <f>calcul!G11</f>
        <v>Schelkens Philippe</v>
      </c>
      <c r="C15">
        <f>calcul!H11</f>
        <v>5</v>
      </c>
      <c r="D15" s="15">
        <f>C15/COUNT('IM tts perfs'!A:A)</f>
        <v>1.5723270440251572E-2</v>
      </c>
    </row>
    <row r="167" spans="2:10" x14ac:dyDescent="0.25">
      <c r="B167" s="5">
        <v>0.64496527777777779</v>
      </c>
      <c r="H167" s="5">
        <v>6.2881944444444449E-2</v>
      </c>
      <c r="I167" s="5">
        <v>0.37596064814814811</v>
      </c>
      <c r="J167" s="5">
        <v>0.19868055555555555</v>
      </c>
    </row>
    <row r="168" spans="2:10" x14ac:dyDescent="0.25">
      <c r="B168" s="5">
        <v>0.50105324074074076</v>
      </c>
      <c r="H168" s="5">
        <v>5.6608796296296303E-2</v>
      </c>
      <c r="I168" s="5">
        <v>0.23621527777777776</v>
      </c>
      <c r="J168" s="5">
        <v>0.19729166666666667</v>
      </c>
    </row>
    <row r="169" spans="2:10" x14ac:dyDescent="0.25">
      <c r="B169" s="5">
        <v>0.49435185185185188</v>
      </c>
      <c r="C169" t="s">
        <v>190</v>
      </c>
      <c r="D169" t="s">
        <v>191</v>
      </c>
      <c r="E169" t="s">
        <v>192</v>
      </c>
      <c r="F169" t="s">
        <v>141</v>
      </c>
      <c r="G169">
        <v>2018</v>
      </c>
      <c r="H169" s="5">
        <v>5.4166666666666669E-2</v>
      </c>
      <c r="I169" s="5">
        <v>0.25733796296296296</v>
      </c>
      <c r="J169" s="5">
        <v>0.16935185185185186</v>
      </c>
    </row>
    <row r="170" spans="2:10" x14ac:dyDescent="0.25">
      <c r="B170" s="5">
        <v>0.47870370370370369</v>
      </c>
      <c r="C170" t="s">
        <v>193</v>
      </c>
      <c r="D170" t="s">
        <v>127</v>
      </c>
      <c r="E170" t="s">
        <v>128</v>
      </c>
      <c r="F170" t="s">
        <v>129</v>
      </c>
      <c r="G170">
        <v>2018</v>
      </c>
      <c r="H170" s="5">
        <v>5.6701388888888891E-2</v>
      </c>
      <c r="I170" s="5">
        <v>0.23501157407407405</v>
      </c>
      <c r="J170" s="5">
        <v>0.17805555555555555</v>
      </c>
    </row>
    <row r="171" spans="2:10" x14ac:dyDescent="0.25">
      <c r="B171" s="5">
        <v>0.62105324074074075</v>
      </c>
      <c r="C171" t="s">
        <v>174</v>
      </c>
      <c r="D171" t="s">
        <v>196</v>
      </c>
      <c r="E171" t="s">
        <v>197</v>
      </c>
      <c r="F171" t="s">
        <v>142</v>
      </c>
      <c r="G171">
        <v>2018</v>
      </c>
      <c r="H171" s="5">
        <v>5.31712962962963E-2</v>
      </c>
      <c r="I171" s="5">
        <v>0.29288194444444443</v>
      </c>
      <c r="J171" s="5">
        <v>0.25930555555555557</v>
      </c>
    </row>
    <row r="172" spans="2:10" x14ac:dyDescent="0.25">
      <c r="B172" s="5">
        <v>0.442349537037037</v>
      </c>
      <c r="C172" t="s">
        <v>198</v>
      </c>
      <c r="D172" t="s">
        <v>196</v>
      </c>
      <c r="E172" t="s">
        <v>197</v>
      </c>
      <c r="F172" t="s">
        <v>129</v>
      </c>
      <c r="G172">
        <v>2018</v>
      </c>
      <c r="H172" s="5">
        <v>3.8101851851851852E-2</v>
      </c>
      <c r="I172" s="5">
        <v>0.21567129629629631</v>
      </c>
      <c r="J172" s="5">
        <v>0.1819212962962963</v>
      </c>
    </row>
    <row r="173" spans="2:10" x14ac:dyDescent="0.25">
      <c r="B173" s="5">
        <v>0.43942129629629628</v>
      </c>
      <c r="C173" t="s">
        <v>194</v>
      </c>
      <c r="D173" t="s">
        <v>196</v>
      </c>
      <c r="E173" t="s">
        <v>197</v>
      </c>
      <c r="F173" t="s">
        <v>129</v>
      </c>
      <c r="G173">
        <v>2018</v>
      </c>
      <c r="H173" s="5">
        <v>3.8124999999999999E-2</v>
      </c>
      <c r="I173" s="5">
        <v>0.22526620370370368</v>
      </c>
      <c r="J173" s="5">
        <v>0.16747685185185188</v>
      </c>
    </row>
    <row r="174" spans="2:10" x14ac:dyDescent="0.25">
      <c r="B174" s="5">
        <v>0.56127314814814822</v>
      </c>
      <c r="C174" t="s">
        <v>195</v>
      </c>
      <c r="D174" t="s">
        <v>196</v>
      </c>
      <c r="E174" t="s">
        <v>197</v>
      </c>
      <c r="F174" t="s">
        <v>129</v>
      </c>
      <c r="G174">
        <v>2018</v>
      </c>
      <c r="H174" s="5">
        <v>3.9305555555555559E-2</v>
      </c>
      <c r="I174" s="5">
        <v>0.27076388888888886</v>
      </c>
      <c r="J174" s="5">
        <v>0.23840277777777777</v>
      </c>
    </row>
    <row r="175" spans="2:10" x14ac:dyDescent="0.25">
      <c r="B175" s="5">
        <v>0.40181712962962962</v>
      </c>
      <c r="C175" t="s">
        <v>90</v>
      </c>
      <c r="D175" t="s">
        <v>196</v>
      </c>
      <c r="E175" t="s">
        <v>197</v>
      </c>
      <c r="F175" t="s">
        <v>122</v>
      </c>
      <c r="G175">
        <v>2018</v>
      </c>
      <c r="H175" s="5">
        <v>4.1840277777777775E-2</v>
      </c>
      <c r="I175" s="5">
        <v>0.20744212962962963</v>
      </c>
      <c r="J175" s="5">
        <v>0.14598379629629629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71"/>
  <sheetViews>
    <sheetView topLeftCell="B1" workbookViewId="0">
      <selection activeCell="G6" sqref="G6"/>
    </sheetView>
  </sheetViews>
  <sheetFormatPr baseColWidth="10" defaultColWidth="11.44140625" defaultRowHeight="13.2" x14ac:dyDescent="0.25"/>
  <cols>
    <col min="1" max="1" width="20.21875" customWidth="1"/>
    <col min="2" max="2" width="15.77734375" customWidth="1"/>
    <col min="3" max="3" width="22.77734375" customWidth="1"/>
    <col min="4" max="4" width="20.5546875" bestFit="1" customWidth="1"/>
    <col min="5" max="5" width="14.109375" bestFit="1" customWidth="1"/>
    <col min="6" max="6" width="22.77734375" customWidth="1"/>
    <col min="7" max="7" width="26.6640625" bestFit="1" customWidth="1"/>
    <col min="8" max="8" width="14.88671875" bestFit="1" customWidth="1"/>
    <col min="9" max="10" width="15.5546875" customWidth="1"/>
    <col min="11" max="169" width="8.21875" customWidth="1"/>
    <col min="170" max="170" width="5.77734375" customWidth="1"/>
    <col min="171" max="171" width="12.21875" bestFit="1" customWidth="1"/>
  </cols>
  <sheetData>
    <row r="1" spans="1:11" x14ac:dyDescent="0.25">
      <c r="D1" s="21" t="s">
        <v>237</v>
      </c>
      <c r="E1" t="s">
        <v>152</v>
      </c>
      <c r="G1" s="21" t="s">
        <v>237</v>
      </c>
      <c r="H1" t="s">
        <v>153</v>
      </c>
    </row>
    <row r="2" spans="1:11" x14ac:dyDescent="0.25">
      <c r="A2" s="3"/>
      <c r="D2" s="3" t="s">
        <v>242</v>
      </c>
      <c r="E2" s="110">
        <v>39</v>
      </c>
      <c r="G2" s="3" t="s">
        <v>90</v>
      </c>
      <c r="H2" s="110">
        <v>14</v>
      </c>
    </row>
    <row r="3" spans="1:11" x14ac:dyDescent="0.25">
      <c r="A3" s="3"/>
      <c r="D3" s="3" t="s">
        <v>32</v>
      </c>
      <c r="E3" s="110">
        <v>30</v>
      </c>
      <c r="G3" s="3" t="s">
        <v>18</v>
      </c>
      <c r="H3" s="110">
        <v>11</v>
      </c>
      <c r="I3" s="34"/>
      <c r="J3" s="35"/>
      <c r="K3" s="36"/>
    </row>
    <row r="4" spans="1:11" x14ac:dyDescent="0.25">
      <c r="A4" s="3"/>
      <c r="D4" s="3" t="s">
        <v>20</v>
      </c>
      <c r="E4" s="110">
        <v>29</v>
      </c>
      <c r="G4" s="3" t="s">
        <v>179</v>
      </c>
      <c r="H4" s="110">
        <v>9</v>
      </c>
      <c r="I4" s="37"/>
      <c r="J4" s="32"/>
      <c r="K4" s="38"/>
    </row>
    <row r="5" spans="1:11" x14ac:dyDescent="0.25">
      <c r="A5" s="3"/>
      <c r="D5" s="3" t="s">
        <v>1</v>
      </c>
      <c r="E5" s="110">
        <v>29</v>
      </c>
      <c r="G5" s="3" t="s">
        <v>12</v>
      </c>
      <c r="H5" s="110">
        <v>7</v>
      </c>
      <c r="I5" s="37"/>
      <c r="J5" s="32"/>
      <c r="K5" s="38"/>
    </row>
    <row r="6" spans="1:11" x14ac:dyDescent="0.25">
      <c r="A6" s="3"/>
      <c r="D6" s="3" t="s">
        <v>9</v>
      </c>
      <c r="E6" s="110">
        <v>24</v>
      </c>
      <c r="G6" s="3" t="s">
        <v>267</v>
      </c>
      <c r="H6" s="110">
        <v>7</v>
      </c>
      <c r="I6" s="37"/>
      <c r="J6" s="32"/>
      <c r="K6" s="38"/>
    </row>
    <row r="7" spans="1:11" x14ac:dyDescent="0.25">
      <c r="A7" s="3"/>
      <c r="D7" s="3" t="s">
        <v>234</v>
      </c>
      <c r="E7" s="110">
        <v>22</v>
      </c>
      <c r="G7" s="3" t="s">
        <v>7</v>
      </c>
      <c r="H7" s="110">
        <v>6</v>
      </c>
      <c r="I7" s="37"/>
      <c r="J7" s="32"/>
      <c r="K7" s="38"/>
    </row>
    <row r="8" spans="1:11" x14ac:dyDescent="0.25">
      <c r="A8" s="3"/>
      <c r="D8" s="3" t="s">
        <v>24</v>
      </c>
      <c r="E8" s="110">
        <v>20</v>
      </c>
      <c r="G8" s="3" t="s">
        <v>177</v>
      </c>
      <c r="H8" s="110">
        <v>5</v>
      </c>
      <c r="I8" s="37"/>
      <c r="J8" s="32"/>
      <c r="K8" s="38"/>
    </row>
    <row r="9" spans="1:11" x14ac:dyDescent="0.25">
      <c r="A9" s="3"/>
      <c r="D9" s="3" t="s">
        <v>84</v>
      </c>
      <c r="E9" s="110">
        <v>14</v>
      </c>
      <c r="G9" s="3" t="s">
        <v>178</v>
      </c>
      <c r="H9" s="110">
        <v>5</v>
      </c>
      <c r="I9" s="37"/>
      <c r="J9" s="32"/>
      <c r="K9" s="38"/>
    </row>
    <row r="10" spans="1:11" x14ac:dyDescent="0.25">
      <c r="A10" s="3"/>
      <c r="D10" s="3" t="s">
        <v>185</v>
      </c>
      <c r="E10" s="110">
        <v>11</v>
      </c>
      <c r="G10" s="3" t="s">
        <v>53</v>
      </c>
      <c r="H10" s="110">
        <v>5</v>
      </c>
      <c r="I10" s="37"/>
      <c r="J10" s="32"/>
      <c r="K10" s="38"/>
    </row>
    <row r="11" spans="1:11" x14ac:dyDescent="0.25">
      <c r="A11" s="3"/>
      <c r="D11" s="3" t="s">
        <v>192</v>
      </c>
      <c r="E11" s="110">
        <v>10</v>
      </c>
      <c r="G11" s="3" t="s">
        <v>3</v>
      </c>
      <c r="H11" s="110">
        <v>5</v>
      </c>
      <c r="I11" s="37"/>
      <c r="J11" s="32"/>
      <c r="K11" s="38"/>
    </row>
    <row r="12" spans="1:11" x14ac:dyDescent="0.25">
      <c r="A12" s="3"/>
      <c r="D12" s="3" t="s">
        <v>23</v>
      </c>
      <c r="E12" s="110">
        <v>10</v>
      </c>
      <c r="G12" s="3" t="s">
        <v>155</v>
      </c>
      <c r="H12" s="110">
        <v>5</v>
      </c>
      <c r="I12" s="37"/>
      <c r="J12" s="32"/>
      <c r="K12" s="38"/>
    </row>
    <row r="13" spans="1:11" x14ac:dyDescent="0.25">
      <c r="A13" s="3"/>
      <c r="D13" s="3" t="s">
        <v>30</v>
      </c>
      <c r="E13" s="110">
        <v>8</v>
      </c>
      <c r="G13" s="3" t="s">
        <v>216</v>
      </c>
      <c r="H13" s="110">
        <v>4</v>
      </c>
      <c r="I13" s="37"/>
      <c r="J13" s="32"/>
      <c r="K13" s="38"/>
    </row>
    <row r="14" spans="1:11" x14ac:dyDescent="0.25">
      <c r="A14" s="3"/>
      <c r="D14" s="3" t="s">
        <v>39</v>
      </c>
      <c r="E14" s="110">
        <v>8</v>
      </c>
      <c r="G14" s="3" t="s">
        <v>48</v>
      </c>
      <c r="H14" s="110">
        <v>4</v>
      </c>
      <c r="I14" s="37"/>
      <c r="J14" s="32"/>
      <c r="K14" s="38"/>
    </row>
    <row r="15" spans="1:11" x14ac:dyDescent="0.25">
      <c r="A15" s="3"/>
      <c r="D15" s="3" t="s">
        <v>373</v>
      </c>
      <c r="E15" s="110">
        <v>7</v>
      </c>
      <c r="G15" s="3" t="s">
        <v>160</v>
      </c>
      <c r="H15" s="110">
        <v>4</v>
      </c>
      <c r="I15" s="37"/>
      <c r="J15" s="32"/>
      <c r="K15" s="38"/>
    </row>
    <row r="16" spans="1:11" x14ac:dyDescent="0.25">
      <c r="A16" s="3"/>
      <c r="D16" s="3" t="s">
        <v>197</v>
      </c>
      <c r="E16" s="110">
        <v>6</v>
      </c>
      <c r="G16" s="3" t="s">
        <v>31</v>
      </c>
      <c r="H16" s="110">
        <v>4</v>
      </c>
      <c r="I16" s="37"/>
      <c r="J16" s="32"/>
      <c r="K16" s="38"/>
    </row>
    <row r="17" spans="1:11" x14ac:dyDescent="0.25">
      <c r="A17" s="3"/>
      <c r="D17" s="3" t="s">
        <v>200</v>
      </c>
      <c r="E17" s="110">
        <v>6</v>
      </c>
      <c r="G17" s="3" t="s">
        <v>189</v>
      </c>
      <c r="H17" s="110">
        <v>4</v>
      </c>
      <c r="I17" s="37"/>
      <c r="J17" s="32"/>
      <c r="K17" s="38"/>
    </row>
    <row r="18" spans="1:11" x14ac:dyDescent="0.25">
      <c r="A18" s="3"/>
      <c r="D18" s="3" t="s">
        <v>341</v>
      </c>
      <c r="E18" s="110">
        <v>6</v>
      </c>
      <c r="G18" s="3" t="s">
        <v>22</v>
      </c>
      <c r="H18" s="110">
        <v>4</v>
      </c>
      <c r="I18" s="37"/>
      <c r="J18" s="32"/>
      <c r="K18" s="38"/>
    </row>
    <row r="19" spans="1:11" x14ac:dyDescent="0.25">
      <c r="A19" s="3"/>
      <c r="D19" s="3" t="s">
        <v>220</v>
      </c>
      <c r="E19" s="110">
        <v>5</v>
      </c>
      <c r="G19" s="3" t="s">
        <v>110</v>
      </c>
      <c r="H19" s="110">
        <v>4</v>
      </c>
      <c r="I19" s="37"/>
      <c r="J19" s="32"/>
      <c r="K19" s="38"/>
    </row>
    <row r="20" spans="1:11" x14ac:dyDescent="0.25">
      <c r="D20" s="3" t="s">
        <v>128</v>
      </c>
      <c r="E20" s="110">
        <v>4</v>
      </c>
      <c r="G20" s="3" t="s">
        <v>171</v>
      </c>
      <c r="H20" s="110">
        <v>4</v>
      </c>
      <c r="I20" s="39"/>
      <c r="J20" s="40"/>
      <c r="K20" s="41"/>
    </row>
    <row r="21" spans="1:11" x14ac:dyDescent="0.25">
      <c r="D21" s="3" t="s">
        <v>170</v>
      </c>
      <c r="E21" s="110">
        <v>3</v>
      </c>
      <c r="G21" s="3" t="s">
        <v>187</v>
      </c>
      <c r="H21" s="110">
        <v>3</v>
      </c>
    </row>
    <row r="22" spans="1:11" x14ac:dyDescent="0.25">
      <c r="D22" s="3" t="s">
        <v>175</v>
      </c>
      <c r="E22" s="110">
        <v>3</v>
      </c>
      <c r="G22" s="3" t="s">
        <v>228</v>
      </c>
      <c r="H22" s="110">
        <v>3</v>
      </c>
    </row>
    <row r="23" spans="1:11" x14ac:dyDescent="0.25">
      <c r="D23" s="3" t="s">
        <v>275</v>
      </c>
      <c r="E23" s="110">
        <v>2</v>
      </c>
      <c r="G23" s="3" t="s">
        <v>211</v>
      </c>
      <c r="H23" s="110">
        <v>3</v>
      </c>
    </row>
    <row r="24" spans="1:11" x14ac:dyDescent="0.25">
      <c r="D24" s="3" t="s">
        <v>49</v>
      </c>
      <c r="E24" s="110">
        <v>2</v>
      </c>
      <c r="G24" s="3" t="s">
        <v>2</v>
      </c>
      <c r="H24" s="110">
        <v>3</v>
      </c>
    </row>
    <row r="25" spans="1:11" x14ac:dyDescent="0.25">
      <c r="D25" s="3" t="s">
        <v>75</v>
      </c>
      <c r="E25" s="110">
        <v>2</v>
      </c>
      <c r="G25" s="3" t="s">
        <v>5</v>
      </c>
      <c r="H25" s="110">
        <v>3</v>
      </c>
    </row>
    <row r="26" spans="1:11" x14ac:dyDescent="0.25">
      <c r="D26" s="3" t="s">
        <v>74</v>
      </c>
      <c r="E26" s="110">
        <v>2</v>
      </c>
      <c r="G26" s="3" t="s">
        <v>41</v>
      </c>
      <c r="H26" s="110">
        <v>3</v>
      </c>
    </row>
    <row r="27" spans="1:11" x14ac:dyDescent="0.25">
      <c r="D27" s="3" t="s">
        <v>62</v>
      </c>
      <c r="E27" s="110">
        <v>1</v>
      </c>
      <c r="G27" s="3" t="s">
        <v>206</v>
      </c>
      <c r="H27" s="110">
        <v>3</v>
      </c>
    </row>
    <row r="28" spans="1:11" x14ac:dyDescent="0.25">
      <c r="D28" s="3" t="s">
        <v>121</v>
      </c>
      <c r="E28" s="110">
        <v>1</v>
      </c>
      <c r="G28" s="3" t="s">
        <v>157</v>
      </c>
      <c r="H28" s="110">
        <v>3</v>
      </c>
    </row>
    <row r="29" spans="1:11" x14ac:dyDescent="0.25">
      <c r="D29" s="3" t="s">
        <v>270</v>
      </c>
      <c r="E29" s="110">
        <v>1</v>
      </c>
      <c r="G29" s="3" t="s">
        <v>51</v>
      </c>
      <c r="H29" s="110">
        <v>3</v>
      </c>
    </row>
    <row r="30" spans="1:11" x14ac:dyDescent="0.25">
      <c r="D30" s="3" t="s">
        <v>15</v>
      </c>
      <c r="E30" s="110">
        <v>1</v>
      </c>
      <c r="G30" s="3" t="s">
        <v>112</v>
      </c>
      <c r="H30" s="110">
        <v>3</v>
      </c>
    </row>
    <row r="31" spans="1:11" x14ac:dyDescent="0.25">
      <c r="D31" s="3" t="s">
        <v>114</v>
      </c>
      <c r="E31" s="110">
        <v>1</v>
      </c>
      <c r="G31" s="3" t="s">
        <v>161</v>
      </c>
      <c r="H31" s="110">
        <v>3</v>
      </c>
    </row>
    <row r="32" spans="1:11" x14ac:dyDescent="0.25">
      <c r="D32" s="3" t="s">
        <v>87</v>
      </c>
      <c r="E32" s="110">
        <v>1</v>
      </c>
      <c r="G32" s="3" t="s">
        <v>6</v>
      </c>
      <c r="H32" s="110">
        <v>3</v>
      </c>
    </row>
    <row r="33" spans="4:8" x14ac:dyDescent="0.25">
      <c r="D33" s="3" t="s">
        <v>271</v>
      </c>
      <c r="E33" s="110">
        <v>1</v>
      </c>
      <c r="G33" s="3" t="s">
        <v>91</v>
      </c>
      <c r="H33" s="110">
        <v>2</v>
      </c>
    </row>
    <row r="34" spans="4:8" x14ac:dyDescent="0.25">
      <c r="D34" s="3" t="s">
        <v>11</v>
      </c>
      <c r="E34" s="110">
        <v>1</v>
      </c>
      <c r="G34" s="3" t="s">
        <v>225</v>
      </c>
      <c r="H34" s="110">
        <v>2</v>
      </c>
    </row>
    <row r="35" spans="4:8" x14ac:dyDescent="0.25">
      <c r="D35" s="3" t="s">
        <v>372</v>
      </c>
      <c r="E35" s="110">
        <v>1</v>
      </c>
      <c r="G35" s="3" t="s">
        <v>215</v>
      </c>
      <c r="H35" s="110">
        <v>2</v>
      </c>
    </row>
    <row r="36" spans="4:8" x14ac:dyDescent="0.25">
      <c r="D36" s="3" t="s">
        <v>370</v>
      </c>
      <c r="E36" s="110">
        <v>1</v>
      </c>
      <c r="G36" s="3" t="s">
        <v>385</v>
      </c>
      <c r="H36" s="110">
        <v>2</v>
      </c>
    </row>
    <row r="37" spans="4:8" x14ac:dyDescent="0.25">
      <c r="D37" s="3" t="s">
        <v>351</v>
      </c>
      <c r="E37" s="110">
        <v>1</v>
      </c>
      <c r="G37" s="3" t="s">
        <v>231</v>
      </c>
      <c r="H37" s="110">
        <v>2</v>
      </c>
    </row>
    <row r="38" spans="4:8" x14ac:dyDescent="0.25">
      <c r="D38" s="3" t="s">
        <v>166</v>
      </c>
      <c r="E38" s="110">
        <v>1</v>
      </c>
      <c r="G38" s="3" t="s">
        <v>13</v>
      </c>
      <c r="H38" s="110">
        <v>2</v>
      </c>
    </row>
    <row r="39" spans="4:8" x14ac:dyDescent="0.25">
      <c r="D39" s="3" t="s">
        <v>81</v>
      </c>
      <c r="E39" s="110">
        <v>1</v>
      </c>
      <c r="G39" s="3" t="s">
        <v>208</v>
      </c>
      <c r="H39" s="110">
        <v>2</v>
      </c>
    </row>
    <row r="40" spans="4:8" x14ac:dyDescent="0.25">
      <c r="D40" s="3" t="s">
        <v>28</v>
      </c>
      <c r="E40" s="110">
        <v>1</v>
      </c>
      <c r="G40" s="3" t="s">
        <v>57</v>
      </c>
      <c r="H40" s="110">
        <v>2</v>
      </c>
    </row>
    <row r="41" spans="4:8" x14ac:dyDescent="0.25">
      <c r="D41" s="3" t="s">
        <v>383</v>
      </c>
      <c r="E41" s="110">
        <v>1</v>
      </c>
      <c r="G41" s="3" t="s">
        <v>221</v>
      </c>
      <c r="H41" s="110">
        <v>2</v>
      </c>
    </row>
    <row r="42" spans="4:8" x14ac:dyDescent="0.25">
      <c r="D42" s="3" t="s">
        <v>116</v>
      </c>
      <c r="E42" s="110">
        <v>1</v>
      </c>
      <c r="G42" s="3" t="s">
        <v>60</v>
      </c>
      <c r="H42" s="110">
        <v>2</v>
      </c>
    </row>
    <row r="43" spans="4:8" x14ac:dyDescent="0.25">
      <c r="D43" s="3" t="s">
        <v>83</v>
      </c>
      <c r="E43" s="110">
        <v>1</v>
      </c>
      <c r="G43" s="3" t="s">
        <v>33</v>
      </c>
      <c r="H43" s="110">
        <v>2</v>
      </c>
    </row>
    <row r="44" spans="4:8" x14ac:dyDescent="0.25">
      <c r="D44" s="3" t="s">
        <v>238</v>
      </c>
      <c r="E44" s="110"/>
      <c r="G44" s="3" t="s">
        <v>345</v>
      </c>
      <c r="H44" s="110">
        <v>2</v>
      </c>
    </row>
    <row r="45" spans="4:8" x14ac:dyDescent="0.25">
      <c r="D45" s="3" t="s">
        <v>239</v>
      </c>
      <c r="E45" s="110">
        <v>319</v>
      </c>
      <c r="G45" s="3" t="s">
        <v>250</v>
      </c>
      <c r="H45" s="110">
        <v>2</v>
      </c>
    </row>
    <row r="46" spans="4:8" x14ac:dyDescent="0.25">
      <c r="G46" s="3" t="s">
        <v>52</v>
      </c>
      <c r="H46" s="110">
        <v>2</v>
      </c>
    </row>
    <row r="47" spans="4:8" x14ac:dyDescent="0.25">
      <c r="G47" s="3" t="s">
        <v>101</v>
      </c>
      <c r="H47" s="110">
        <v>2</v>
      </c>
    </row>
    <row r="48" spans="4:8" x14ac:dyDescent="0.25">
      <c r="G48" s="3" t="s">
        <v>124</v>
      </c>
      <c r="H48" s="110">
        <v>2</v>
      </c>
    </row>
    <row r="49" spans="7:8" x14ac:dyDescent="0.25">
      <c r="G49" s="3" t="s">
        <v>58</v>
      </c>
      <c r="H49" s="110">
        <v>2</v>
      </c>
    </row>
    <row r="50" spans="7:8" x14ac:dyDescent="0.25">
      <c r="G50" s="3" t="s">
        <v>126</v>
      </c>
      <c r="H50" s="110">
        <v>2</v>
      </c>
    </row>
    <row r="51" spans="7:8" x14ac:dyDescent="0.25">
      <c r="G51" s="3" t="s">
        <v>218</v>
      </c>
      <c r="H51" s="110">
        <v>2</v>
      </c>
    </row>
    <row r="52" spans="7:8" x14ac:dyDescent="0.25">
      <c r="G52" s="3" t="s">
        <v>0</v>
      </c>
      <c r="H52" s="110">
        <v>2</v>
      </c>
    </row>
    <row r="53" spans="7:8" x14ac:dyDescent="0.25">
      <c r="G53" s="3" t="s">
        <v>223</v>
      </c>
      <c r="H53" s="110">
        <v>2</v>
      </c>
    </row>
    <row r="54" spans="7:8" x14ac:dyDescent="0.25">
      <c r="G54" s="3" t="s">
        <v>181</v>
      </c>
      <c r="H54" s="110">
        <v>2</v>
      </c>
    </row>
    <row r="55" spans="7:8" x14ac:dyDescent="0.25">
      <c r="G55" s="3" t="s">
        <v>226</v>
      </c>
      <c r="H55" s="110">
        <v>2</v>
      </c>
    </row>
    <row r="56" spans="7:8" x14ac:dyDescent="0.25">
      <c r="G56" s="3" t="s">
        <v>123</v>
      </c>
      <c r="H56" s="110">
        <v>2</v>
      </c>
    </row>
    <row r="57" spans="7:8" x14ac:dyDescent="0.25">
      <c r="G57" s="3" t="s">
        <v>229</v>
      </c>
      <c r="H57" s="110">
        <v>2</v>
      </c>
    </row>
    <row r="58" spans="7:8" x14ac:dyDescent="0.25">
      <c r="G58" s="3" t="s">
        <v>117</v>
      </c>
      <c r="H58" s="110">
        <v>2</v>
      </c>
    </row>
    <row r="59" spans="7:8" x14ac:dyDescent="0.25">
      <c r="G59" s="3" t="s">
        <v>232</v>
      </c>
      <c r="H59" s="110">
        <v>2</v>
      </c>
    </row>
    <row r="60" spans="7:8" x14ac:dyDescent="0.25">
      <c r="G60" s="3" t="s">
        <v>194</v>
      </c>
      <c r="H60" s="110">
        <v>2</v>
      </c>
    </row>
    <row r="61" spans="7:8" x14ac:dyDescent="0.25">
      <c r="G61" s="3" t="s">
        <v>260</v>
      </c>
      <c r="H61" s="110">
        <v>2</v>
      </c>
    </row>
    <row r="62" spans="7:8" x14ac:dyDescent="0.25">
      <c r="G62" s="3" t="s">
        <v>198</v>
      </c>
      <c r="H62" s="110">
        <v>2</v>
      </c>
    </row>
    <row r="63" spans="7:8" x14ac:dyDescent="0.25">
      <c r="G63" s="3" t="s">
        <v>354</v>
      </c>
      <c r="H63" s="110">
        <v>2</v>
      </c>
    </row>
    <row r="64" spans="7:8" x14ac:dyDescent="0.25">
      <c r="G64" s="3" t="s">
        <v>109</v>
      </c>
      <c r="H64" s="110">
        <v>2</v>
      </c>
    </row>
    <row r="65" spans="7:8" x14ac:dyDescent="0.25">
      <c r="G65" s="3" t="s">
        <v>173</v>
      </c>
      <c r="H65" s="110">
        <v>2</v>
      </c>
    </row>
    <row r="66" spans="7:8" x14ac:dyDescent="0.25">
      <c r="G66" s="3" t="s">
        <v>158</v>
      </c>
      <c r="H66" s="110">
        <v>2</v>
      </c>
    </row>
    <row r="67" spans="7:8" x14ac:dyDescent="0.25">
      <c r="G67" s="3" t="s">
        <v>174</v>
      </c>
      <c r="H67" s="110">
        <v>2</v>
      </c>
    </row>
    <row r="68" spans="7:8" x14ac:dyDescent="0.25">
      <c r="G68" s="3" t="s">
        <v>252</v>
      </c>
      <c r="H68" s="110">
        <v>1</v>
      </c>
    </row>
    <row r="69" spans="7:8" x14ac:dyDescent="0.25">
      <c r="G69" s="3" t="s">
        <v>386</v>
      </c>
      <c r="H69" s="110">
        <v>1</v>
      </c>
    </row>
    <row r="70" spans="7:8" x14ac:dyDescent="0.25">
      <c r="G70" s="3" t="s">
        <v>342</v>
      </c>
      <c r="H70" s="110">
        <v>1</v>
      </c>
    </row>
    <row r="71" spans="7:8" x14ac:dyDescent="0.25">
      <c r="G71" s="3" t="s">
        <v>107</v>
      </c>
      <c r="H71" s="110">
        <v>1</v>
      </c>
    </row>
    <row r="72" spans="7:8" x14ac:dyDescent="0.25">
      <c r="G72" s="3" t="s">
        <v>230</v>
      </c>
      <c r="H72" s="110">
        <v>1</v>
      </c>
    </row>
    <row r="73" spans="7:8" x14ac:dyDescent="0.25">
      <c r="G73" s="3" t="s">
        <v>8</v>
      </c>
      <c r="H73" s="110">
        <v>1</v>
      </c>
    </row>
    <row r="74" spans="7:8" x14ac:dyDescent="0.25">
      <c r="G74" s="3" t="s">
        <v>265</v>
      </c>
      <c r="H74" s="110">
        <v>1</v>
      </c>
    </row>
    <row r="75" spans="7:8" x14ac:dyDescent="0.25">
      <c r="G75" s="3" t="s">
        <v>46</v>
      </c>
      <c r="H75" s="110">
        <v>1</v>
      </c>
    </row>
    <row r="76" spans="7:8" x14ac:dyDescent="0.25">
      <c r="G76" s="3" t="s">
        <v>358</v>
      </c>
      <c r="H76" s="110">
        <v>1</v>
      </c>
    </row>
    <row r="77" spans="7:8" x14ac:dyDescent="0.25">
      <c r="G77" s="3" t="s">
        <v>21</v>
      </c>
      <c r="H77" s="110">
        <v>1</v>
      </c>
    </row>
    <row r="78" spans="7:8" x14ac:dyDescent="0.25">
      <c r="G78" s="3" t="s">
        <v>102</v>
      </c>
      <c r="H78" s="110">
        <v>1</v>
      </c>
    </row>
    <row r="79" spans="7:8" x14ac:dyDescent="0.25">
      <c r="G79" s="3" t="s">
        <v>95</v>
      </c>
      <c r="H79" s="110">
        <v>1</v>
      </c>
    </row>
    <row r="80" spans="7:8" x14ac:dyDescent="0.25">
      <c r="G80" s="3" t="s">
        <v>236</v>
      </c>
      <c r="H80" s="110">
        <v>1</v>
      </c>
    </row>
    <row r="81" spans="7:8" x14ac:dyDescent="0.25">
      <c r="G81" s="3" t="s">
        <v>40</v>
      </c>
      <c r="H81" s="110">
        <v>1</v>
      </c>
    </row>
    <row r="82" spans="7:8" x14ac:dyDescent="0.25">
      <c r="G82" s="3" t="s">
        <v>259</v>
      </c>
      <c r="H82" s="110">
        <v>1</v>
      </c>
    </row>
    <row r="83" spans="7:8" x14ac:dyDescent="0.25">
      <c r="G83" s="3" t="s">
        <v>159</v>
      </c>
      <c r="H83" s="110">
        <v>1</v>
      </c>
    </row>
    <row r="84" spans="7:8" x14ac:dyDescent="0.25">
      <c r="G84" s="3" t="s">
        <v>277</v>
      </c>
      <c r="H84" s="110">
        <v>1</v>
      </c>
    </row>
    <row r="85" spans="7:8" x14ac:dyDescent="0.25">
      <c r="G85" s="3" t="s">
        <v>45</v>
      </c>
      <c r="H85" s="110">
        <v>1</v>
      </c>
    </row>
    <row r="86" spans="7:8" x14ac:dyDescent="0.25">
      <c r="G86" s="3" t="s">
        <v>352</v>
      </c>
      <c r="H86" s="110">
        <v>1</v>
      </c>
    </row>
    <row r="87" spans="7:8" x14ac:dyDescent="0.25">
      <c r="G87" s="3" t="s">
        <v>17</v>
      </c>
      <c r="H87" s="110">
        <v>1</v>
      </c>
    </row>
    <row r="88" spans="7:8" x14ac:dyDescent="0.25">
      <c r="G88" s="3" t="s">
        <v>379</v>
      </c>
      <c r="H88" s="110">
        <v>1</v>
      </c>
    </row>
    <row r="89" spans="7:8" x14ac:dyDescent="0.25">
      <c r="G89" s="3" t="s">
        <v>163</v>
      </c>
      <c r="H89" s="110">
        <v>1</v>
      </c>
    </row>
    <row r="90" spans="7:8" x14ac:dyDescent="0.25">
      <c r="G90" s="3" t="s">
        <v>389</v>
      </c>
      <c r="H90" s="110">
        <v>1</v>
      </c>
    </row>
    <row r="91" spans="7:8" x14ac:dyDescent="0.25">
      <c r="G91" s="3" t="s">
        <v>162</v>
      </c>
      <c r="H91" s="110">
        <v>1</v>
      </c>
    </row>
    <row r="92" spans="7:8" x14ac:dyDescent="0.25">
      <c r="G92" s="3" t="s">
        <v>14</v>
      </c>
      <c r="H92" s="110">
        <v>1</v>
      </c>
    </row>
    <row r="93" spans="7:8" x14ac:dyDescent="0.25">
      <c r="G93" s="3" t="s">
        <v>164</v>
      </c>
      <c r="H93" s="110">
        <v>1</v>
      </c>
    </row>
    <row r="94" spans="7:8" x14ac:dyDescent="0.25">
      <c r="G94" s="3" t="s">
        <v>4</v>
      </c>
      <c r="H94" s="110">
        <v>1</v>
      </c>
    </row>
    <row r="95" spans="7:8" x14ac:dyDescent="0.25">
      <c r="G95" s="3" t="s">
        <v>168</v>
      </c>
      <c r="H95" s="110">
        <v>1</v>
      </c>
    </row>
    <row r="96" spans="7:8" x14ac:dyDescent="0.25">
      <c r="G96" s="3" t="s">
        <v>247</v>
      </c>
      <c r="H96" s="110">
        <v>1</v>
      </c>
    </row>
    <row r="97" spans="7:8" x14ac:dyDescent="0.25">
      <c r="G97" s="3" t="s">
        <v>103</v>
      </c>
      <c r="H97" s="110">
        <v>1</v>
      </c>
    </row>
    <row r="98" spans="7:8" x14ac:dyDescent="0.25">
      <c r="G98" s="3" t="s">
        <v>257</v>
      </c>
      <c r="H98" s="110">
        <v>1</v>
      </c>
    </row>
    <row r="99" spans="7:8" x14ac:dyDescent="0.25">
      <c r="G99" s="3" t="s">
        <v>172</v>
      </c>
      <c r="H99" s="110">
        <v>1</v>
      </c>
    </row>
    <row r="100" spans="7:8" x14ac:dyDescent="0.25">
      <c r="G100" s="3" t="s">
        <v>262</v>
      </c>
      <c r="H100" s="110">
        <v>1</v>
      </c>
    </row>
    <row r="101" spans="7:8" x14ac:dyDescent="0.25">
      <c r="G101" s="3" t="s">
        <v>43</v>
      </c>
      <c r="H101" s="110">
        <v>1</v>
      </c>
    </row>
    <row r="102" spans="7:8" x14ac:dyDescent="0.25">
      <c r="G102" s="3" t="s">
        <v>268</v>
      </c>
      <c r="H102" s="110">
        <v>1</v>
      </c>
    </row>
    <row r="103" spans="7:8" x14ac:dyDescent="0.25">
      <c r="G103" s="3" t="s">
        <v>44</v>
      </c>
      <c r="H103" s="110">
        <v>1</v>
      </c>
    </row>
    <row r="104" spans="7:8" x14ac:dyDescent="0.25">
      <c r="G104" s="3" t="s">
        <v>331</v>
      </c>
      <c r="H104" s="110">
        <v>1</v>
      </c>
    </row>
    <row r="105" spans="7:8" x14ac:dyDescent="0.25">
      <c r="G105" s="3" t="s">
        <v>111</v>
      </c>
      <c r="H105" s="110">
        <v>1</v>
      </c>
    </row>
    <row r="106" spans="7:8" x14ac:dyDescent="0.25">
      <c r="G106" s="3" t="s">
        <v>339</v>
      </c>
      <c r="H106" s="110">
        <v>1</v>
      </c>
    </row>
    <row r="107" spans="7:8" x14ac:dyDescent="0.25">
      <c r="G107" s="3" t="s">
        <v>93</v>
      </c>
      <c r="H107" s="110">
        <v>1</v>
      </c>
    </row>
    <row r="108" spans="7:8" x14ac:dyDescent="0.25">
      <c r="G108" s="3" t="s">
        <v>357</v>
      </c>
      <c r="H108" s="110">
        <v>1</v>
      </c>
    </row>
    <row r="109" spans="7:8" x14ac:dyDescent="0.25">
      <c r="G109" s="3" t="s">
        <v>47</v>
      </c>
      <c r="H109" s="110">
        <v>1</v>
      </c>
    </row>
    <row r="110" spans="7:8" x14ac:dyDescent="0.25">
      <c r="G110" s="3" t="s">
        <v>355</v>
      </c>
      <c r="H110" s="110">
        <v>1</v>
      </c>
    </row>
    <row r="111" spans="7:8" x14ac:dyDescent="0.25">
      <c r="G111" s="3" t="s">
        <v>184</v>
      </c>
      <c r="H111" s="110">
        <v>1</v>
      </c>
    </row>
    <row r="112" spans="7:8" x14ac:dyDescent="0.25">
      <c r="G112" s="3" t="s">
        <v>377</v>
      </c>
      <c r="H112" s="110">
        <v>1</v>
      </c>
    </row>
    <row r="113" spans="7:8" x14ac:dyDescent="0.25">
      <c r="G113" s="3" t="s">
        <v>16</v>
      </c>
      <c r="H113" s="110">
        <v>1</v>
      </c>
    </row>
    <row r="114" spans="7:8" x14ac:dyDescent="0.25">
      <c r="G114" s="3" t="s">
        <v>388</v>
      </c>
      <c r="H114" s="110">
        <v>1</v>
      </c>
    </row>
    <row r="115" spans="7:8" x14ac:dyDescent="0.25">
      <c r="G115" s="3" t="s">
        <v>183</v>
      </c>
      <c r="H115" s="110">
        <v>1</v>
      </c>
    </row>
    <row r="116" spans="7:8" x14ac:dyDescent="0.25">
      <c r="G116" s="3" t="s">
        <v>396</v>
      </c>
      <c r="H116" s="110">
        <v>1</v>
      </c>
    </row>
    <row r="117" spans="7:8" x14ac:dyDescent="0.25">
      <c r="G117" s="3" t="s">
        <v>180</v>
      </c>
      <c r="H117" s="110">
        <v>1</v>
      </c>
    </row>
    <row r="118" spans="7:8" x14ac:dyDescent="0.25">
      <c r="G118" s="3" t="s">
        <v>227</v>
      </c>
      <c r="H118" s="110">
        <v>1</v>
      </c>
    </row>
    <row r="119" spans="7:8" x14ac:dyDescent="0.25">
      <c r="G119" s="3" t="s">
        <v>182</v>
      </c>
      <c r="H119" s="110">
        <v>1</v>
      </c>
    </row>
    <row r="120" spans="7:8" x14ac:dyDescent="0.25">
      <c r="G120" s="3" t="s">
        <v>42</v>
      </c>
      <c r="H120" s="110">
        <v>1</v>
      </c>
    </row>
    <row r="121" spans="7:8" x14ac:dyDescent="0.25">
      <c r="G121" s="3" t="s">
        <v>94</v>
      </c>
      <c r="H121" s="110">
        <v>1</v>
      </c>
    </row>
    <row r="122" spans="7:8" x14ac:dyDescent="0.25">
      <c r="G122" s="3" t="s">
        <v>19</v>
      </c>
      <c r="H122" s="110">
        <v>1</v>
      </c>
    </row>
    <row r="123" spans="7:8" x14ac:dyDescent="0.25">
      <c r="G123" s="3" t="s">
        <v>188</v>
      </c>
      <c r="H123" s="110">
        <v>1</v>
      </c>
    </row>
    <row r="124" spans="7:8" x14ac:dyDescent="0.25">
      <c r="G124" s="3" t="s">
        <v>233</v>
      </c>
      <c r="H124" s="110">
        <v>1</v>
      </c>
    </row>
    <row r="125" spans="7:8" x14ac:dyDescent="0.25">
      <c r="G125" s="3" t="s">
        <v>10</v>
      </c>
      <c r="H125" s="110">
        <v>1</v>
      </c>
    </row>
    <row r="126" spans="7:8" x14ac:dyDescent="0.25">
      <c r="G126" s="3" t="s">
        <v>240</v>
      </c>
      <c r="H126" s="110">
        <v>1</v>
      </c>
    </row>
    <row r="127" spans="7:8" x14ac:dyDescent="0.25">
      <c r="G127" s="3" t="s">
        <v>54</v>
      </c>
      <c r="H127" s="110">
        <v>1</v>
      </c>
    </row>
    <row r="128" spans="7:8" x14ac:dyDescent="0.25">
      <c r="G128" s="3" t="s">
        <v>38</v>
      </c>
      <c r="H128" s="110">
        <v>1</v>
      </c>
    </row>
    <row r="129" spans="7:8" x14ac:dyDescent="0.25">
      <c r="G129" s="3" t="s">
        <v>50</v>
      </c>
      <c r="H129" s="110">
        <v>1</v>
      </c>
    </row>
    <row r="130" spans="7:8" x14ac:dyDescent="0.25">
      <c r="G130" s="3" t="s">
        <v>255</v>
      </c>
      <c r="H130" s="110">
        <v>1</v>
      </c>
    </row>
    <row r="131" spans="7:8" x14ac:dyDescent="0.25">
      <c r="G131" s="3" t="s">
        <v>193</v>
      </c>
      <c r="H131" s="110">
        <v>1</v>
      </c>
    </row>
    <row r="132" spans="7:8" x14ac:dyDescent="0.25">
      <c r="G132" s="3" t="s">
        <v>258</v>
      </c>
      <c r="H132" s="110">
        <v>1</v>
      </c>
    </row>
    <row r="133" spans="7:8" x14ac:dyDescent="0.25">
      <c r="G133" s="3" t="s">
        <v>190</v>
      </c>
      <c r="H133" s="110">
        <v>1</v>
      </c>
    </row>
    <row r="134" spans="7:8" x14ac:dyDescent="0.25">
      <c r="G134" s="3" t="s">
        <v>37</v>
      </c>
      <c r="H134" s="110">
        <v>1</v>
      </c>
    </row>
    <row r="135" spans="7:8" x14ac:dyDescent="0.25">
      <c r="G135" s="3" t="s">
        <v>195</v>
      </c>
      <c r="H135" s="110">
        <v>1</v>
      </c>
    </row>
    <row r="136" spans="7:8" x14ac:dyDescent="0.25">
      <c r="G136" s="3" t="s">
        <v>263</v>
      </c>
      <c r="H136" s="110">
        <v>1</v>
      </c>
    </row>
    <row r="137" spans="7:8" x14ac:dyDescent="0.25">
      <c r="G137" s="3" t="s">
        <v>201</v>
      </c>
      <c r="H137" s="110">
        <v>1</v>
      </c>
    </row>
    <row r="138" spans="7:8" x14ac:dyDescent="0.25">
      <c r="G138" s="3" t="s">
        <v>89</v>
      </c>
      <c r="H138" s="110">
        <v>1</v>
      </c>
    </row>
    <row r="139" spans="7:8" x14ac:dyDescent="0.25">
      <c r="G139" s="3" t="s">
        <v>105</v>
      </c>
      <c r="H139" s="110">
        <v>1</v>
      </c>
    </row>
    <row r="140" spans="7:8" x14ac:dyDescent="0.25">
      <c r="G140" s="3" t="s">
        <v>274</v>
      </c>
      <c r="H140" s="110">
        <v>1</v>
      </c>
    </row>
    <row r="141" spans="7:8" x14ac:dyDescent="0.25">
      <c r="G141" s="3" t="s">
        <v>125</v>
      </c>
      <c r="H141" s="110">
        <v>1</v>
      </c>
    </row>
    <row r="142" spans="7:8" x14ac:dyDescent="0.25">
      <c r="G142" s="3" t="s">
        <v>336</v>
      </c>
      <c r="H142" s="110">
        <v>1</v>
      </c>
    </row>
    <row r="143" spans="7:8" x14ac:dyDescent="0.25">
      <c r="G143" s="3" t="s">
        <v>209</v>
      </c>
      <c r="H143" s="110">
        <v>1</v>
      </c>
    </row>
    <row r="144" spans="7:8" x14ac:dyDescent="0.25">
      <c r="G144" s="3" t="s">
        <v>334</v>
      </c>
      <c r="H144" s="110">
        <v>1</v>
      </c>
    </row>
    <row r="145" spans="7:8" x14ac:dyDescent="0.25">
      <c r="G145" s="3" t="s">
        <v>210</v>
      </c>
      <c r="H145" s="110">
        <v>1</v>
      </c>
    </row>
    <row r="146" spans="7:8" x14ac:dyDescent="0.25">
      <c r="G146" s="3" t="s">
        <v>349</v>
      </c>
      <c r="H146" s="110">
        <v>1</v>
      </c>
    </row>
    <row r="147" spans="7:8" x14ac:dyDescent="0.25">
      <c r="G147" s="3" t="s">
        <v>104</v>
      </c>
      <c r="H147" s="110">
        <v>1</v>
      </c>
    </row>
    <row r="148" spans="7:8" x14ac:dyDescent="0.25">
      <c r="G148" s="3" t="s">
        <v>98</v>
      </c>
      <c r="H148" s="110">
        <v>1</v>
      </c>
    </row>
    <row r="149" spans="7:8" x14ac:dyDescent="0.25">
      <c r="G149" s="3" t="s">
        <v>213</v>
      </c>
      <c r="H149" s="110">
        <v>1</v>
      </c>
    </row>
    <row r="150" spans="7:8" x14ac:dyDescent="0.25">
      <c r="G150" s="3" t="s">
        <v>356</v>
      </c>
      <c r="H150" s="110">
        <v>1</v>
      </c>
    </row>
    <row r="151" spans="7:8" x14ac:dyDescent="0.25">
      <c r="G151" s="3" t="s">
        <v>27</v>
      </c>
      <c r="H151" s="110">
        <v>1</v>
      </c>
    </row>
    <row r="152" spans="7:8" x14ac:dyDescent="0.25">
      <c r="G152" s="3" t="s">
        <v>56</v>
      </c>
      <c r="H152" s="110">
        <v>1</v>
      </c>
    </row>
    <row r="153" spans="7:8" x14ac:dyDescent="0.25">
      <c r="G153" s="3" t="s">
        <v>217</v>
      </c>
      <c r="H153" s="110">
        <v>1</v>
      </c>
    </row>
    <row r="154" spans="7:8" x14ac:dyDescent="0.25">
      <c r="G154" s="3" t="s">
        <v>359</v>
      </c>
      <c r="H154" s="110">
        <v>1</v>
      </c>
    </row>
    <row r="155" spans="7:8" x14ac:dyDescent="0.25">
      <c r="G155" s="3" t="s">
        <v>86</v>
      </c>
      <c r="H155" s="110">
        <v>1</v>
      </c>
    </row>
    <row r="156" spans="7:8" x14ac:dyDescent="0.25">
      <c r="G156" s="3" t="s">
        <v>363</v>
      </c>
      <c r="H156" s="110">
        <v>1</v>
      </c>
    </row>
    <row r="157" spans="7:8" x14ac:dyDescent="0.25">
      <c r="G157" s="3" t="s">
        <v>214</v>
      </c>
      <c r="H157" s="110">
        <v>1</v>
      </c>
    </row>
    <row r="158" spans="7:8" x14ac:dyDescent="0.25">
      <c r="G158" s="3" t="s">
        <v>375</v>
      </c>
      <c r="H158" s="110">
        <v>1</v>
      </c>
    </row>
    <row r="159" spans="7:8" x14ac:dyDescent="0.25">
      <c r="G159" s="3" t="s">
        <v>108</v>
      </c>
      <c r="H159" s="110">
        <v>1</v>
      </c>
    </row>
    <row r="160" spans="7:8" x14ac:dyDescent="0.25">
      <c r="G160" s="3" t="s">
        <v>59</v>
      </c>
      <c r="H160" s="110">
        <v>1</v>
      </c>
    </row>
    <row r="161" spans="7:8" x14ac:dyDescent="0.25">
      <c r="G161" s="3" t="s">
        <v>99</v>
      </c>
      <c r="H161" s="110">
        <v>1</v>
      </c>
    </row>
    <row r="162" spans="7:8" x14ac:dyDescent="0.25">
      <c r="G162" s="3" t="s">
        <v>387</v>
      </c>
      <c r="H162" s="110">
        <v>1</v>
      </c>
    </row>
    <row r="163" spans="7:8" x14ac:dyDescent="0.25">
      <c r="G163" s="3" t="s">
        <v>97</v>
      </c>
      <c r="H163" s="110">
        <v>1</v>
      </c>
    </row>
    <row r="164" spans="7:8" x14ac:dyDescent="0.25">
      <c r="G164" s="3" t="s">
        <v>394</v>
      </c>
      <c r="H164" s="110">
        <v>1</v>
      </c>
    </row>
    <row r="165" spans="7:8" x14ac:dyDescent="0.25">
      <c r="G165" s="3" t="s">
        <v>96</v>
      </c>
      <c r="H165" s="110">
        <v>1</v>
      </c>
    </row>
    <row r="166" spans="7:8" x14ac:dyDescent="0.25">
      <c r="G166" s="3" t="s">
        <v>395</v>
      </c>
      <c r="H166" s="110">
        <v>1</v>
      </c>
    </row>
    <row r="167" spans="7:8" x14ac:dyDescent="0.25">
      <c r="G167" s="3" t="s">
        <v>224</v>
      </c>
      <c r="H167" s="110">
        <v>1</v>
      </c>
    </row>
    <row r="168" spans="7:8" x14ac:dyDescent="0.25">
      <c r="G168" s="3" t="s">
        <v>88</v>
      </c>
      <c r="H168" s="110">
        <v>1</v>
      </c>
    </row>
    <row r="169" spans="7:8" x14ac:dyDescent="0.25">
      <c r="G169" s="3" t="s">
        <v>55</v>
      </c>
      <c r="H169" s="110">
        <v>1</v>
      </c>
    </row>
    <row r="170" spans="7:8" x14ac:dyDescent="0.25">
      <c r="G170" s="3" t="s">
        <v>238</v>
      </c>
      <c r="H170" s="110"/>
    </row>
    <row r="171" spans="7:8" x14ac:dyDescent="0.25">
      <c r="G171" s="3" t="s">
        <v>239</v>
      </c>
      <c r="H171" s="110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IM tts perfs</vt:lpstr>
      <vt:lpstr>Moyenne</vt:lpstr>
      <vt:lpstr>Où</vt:lpstr>
      <vt:lpstr>Quand</vt:lpstr>
      <vt:lpstr>Label</vt:lpstr>
      <vt:lpstr>Catégorie</vt:lpstr>
      <vt:lpstr>Qui</vt:lpstr>
      <vt:lpstr>calcul</vt:lpstr>
      <vt:lpstr>'IM tts perfs'!Zone_d_impression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Maxime Pétré</cp:lastModifiedBy>
  <cp:lastPrinted>2017-10-17T13:52:11Z</cp:lastPrinted>
  <dcterms:created xsi:type="dcterms:W3CDTF">2002-05-25T12:53:05Z</dcterms:created>
  <dcterms:modified xsi:type="dcterms:W3CDTF">2025-08-08T12:49:41Z</dcterms:modified>
</cp:coreProperties>
</file>